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3.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2.xml" ContentType="application/vnd.openxmlformats-officedocument.spreadsheetml.revisionLog+xml"/>
  <Override PartName="/xl/revisions/revisionLog1.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D:\Мои документы\уточнение 2022\008 Август01\Пояснительная\"/>
    </mc:Choice>
  </mc:AlternateContent>
  <xr:revisionPtr revIDLastSave="0" documentId="13_ncr:81_{AE56172A-1504-402A-A6D0-CB2483344243}" xr6:coauthVersionLast="47" xr6:coauthVersionMax="47" xr10:uidLastSave="{00000000-0000-0000-0000-000000000000}"/>
  <bookViews>
    <workbookView xWindow="-120" yWindow="-120" windowWidth="29040" windowHeight="15840" xr2:uid="{00000000-000D-0000-FFFF-FFFF00000000}"/>
  </bookViews>
  <sheets>
    <sheet name="Расходы" sheetId="1" r:id="rId1"/>
  </sheets>
  <definedNames>
    <definedName name="_xlnm._FilterDatabase" localSheetId="0" hidden="1">Расходы!$A$8:$W$98</definedName>
    <definedName name="range">#REF!</definedName>
    <definedName name="Z_1357A8DF_E6A7_407A_AB55_658D9E318661_.wvu.FilterData" localSheetId="0" hidden="1">Расходы!$A$8:$W$98</definedName>
    <definedName name="Z_1357A8DF_E6A7_407A_AB55_658D9E318661_.wvu.PrintArea" localSheetId="0" hidden="1">Расходы!$A$1:$W$399</definedName>
    <definedName name="Z_1357A8DF_E6A7_407A_AB55_658D9E318661_.wvu.PrintTitles" localSheetId="0" hidden="1">Расходы!$6:$6</definedName>
    <definedName name="Z_1357A8DF_E6A7_407A_AB55_658D9E318661_.wvu.Rows" localSheetId="0" hidden="1">Расходы!$23:$26</definedName>
    <definedName name="Z_2157FBDA_68A6_457D_A502_D7188697C2A3_.wvu.FilterData" localSheetId="0" hidden="1">Расходы!$A$8:$W$98</definedName>
    <definedName name="Z_2157FBDA_68A6_457D_A502_D7188697C2A3_.wvu.PrintArea" localSheetId="0" hidden="1">Расходы!$A$1:$W$399</definedName>
    <definedName name="Z_2157FBDA_68A6_457D_A502_D7188697C2A3_.wvu.PrintTitles" localSheetId="0" hidden="1">Расходы!$6:$6</definedName>
    <definedName name="Z_2157FBDA_68A6_457D_A502_D7188697C2A3_.wvu.Rows" localSheetId="0" hidden="1">Расходы!$23:$26,Расходы!$259:$261</definedName>
    <definedName name="Z_3B1C2CD5_4888_4777_8636_9CDC6C81A12F_.wvu.Cols" localSheetId="0" hidden="1">Расходы!$G:$L</definedName>
    <definedName name="Z_3B1C2CD5_4888_4777_8636_9CDC6C81A12F_.wvu.FilterData" localSheetId="0" hidden="1">Расходы!$A$8:$W$98</definedName>
    <definedName name="Z_3B1C2CD5_4888_4777_8636_9CDC6C81A12F_.wvu.PrintArea" localSheetId="0" hidden="1">Расходы!$A$1:$W$399</definedName>
    <definedName name="Z_3B1C2CD5_4888_4777_8636_9CDC6C81A12F_.wvu.PrintTitles" localSheetId="0" hidden="1">Расходы!$6:$6</definedName>
    <definedName name="Z_3B1C2CD5_4888_4777_8636_9CDC6C81A12F_.wvu.Rows" localSheetId="0" hidden="1">Расходы!$323:$324</definedName>
    <definedName name="Z_76EF7859_1541_4E56_AC74_7ACD1A154F87_.wvu.FilterData" localSheetId="0" hidden="1">Расходы!$A$8:$W$98</definedName>
    <definedName name="_xlnm.Print_Titles" localSheetId="0">Расходы!$6:$6</definedName>
    <definedName name="_xlnm.Print_Area" localSheetId="0">Расходы!$A$1:$W$399</definedName>
  </definedNames>
  <calcPr calcId="191029"/>
  <customWorkbookViews>
    <customWorkbookView name="AdminsPK - Личное представление" guid="{3B1C2CD5-4888-4777-8636-9CDC6C81A12F}" mergeInterval="0" personalView="1" maximized="1" xWindow="-8" yWindow="-8" windowWidth="1936" windowHeight="1056" activeSheetId="1"/>
    <customWorkbookView name="FinUprD1 - Личное представление" guid="{2157FBDA-68A6-457D-A502-D7188697C2A3}" autoUpdate="1" mergeInterval="5" personalView="1" xWindow="6" yWindow="3" windowWidth="1834" windowHeight="837" activeSheetId="1"/>
    <customWorkbookView name="Admins-PK - Личное представление" guid="{1357A8DF-E6A7-407A-AB55-658D9E318661}" mergeInterval="0" personalView="1" maximized="1" windowWidth="1916" windowHeight="854"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424" i="1" l="1"/>
  <c r="O423" i="1"/>
  <c r="N423" i="1"/>
  <c r="N422" i="1" s="1"/>
  <c r="O422" i="1"/>
  <c r="O421" i="1"/>
  <c r="O420" i="1"/>
  <c r="N420" i="1"/>
  <c r="N419" i="1"/>
  <c r="O419" i="1" s="1"/>
  <c r="O418" i="1"/>
  <c r="O417" i="1"/>
  <c r="N417" i="1"/>
  <c r="O416" i="1"/>
  <c r="N415" i="1"/>
  <c r="N414" i="1" s="1"/>
  <c r="O410" i="1"/>
  <c r="O409" i="1"/>
  <c r="N409" i="1"/>
  <c r="N408" i="1" s="1"/>
  <c r="O408" i="1"/>
  <c r="N407" i="1"/>
  <c r="O407" i="1" s="1"/>
  <c r="O406" i="1"/>
  <c r="N405" i="1"/>
  <c r="O405" i="1" s="1"/>
  <c r="N404" i="1"/>
  <c r="N400" i="1" s="1"/>
  <c r="O403" i="1"/>
  <c r="O402" i="1"/>
  <c r="N402" i="1"/>
  <c r="N401" i="1" s="1"/>
  <c r="O401" i="1"/>
  <c r="O398" i="1"/>
  <c r="N397" i="1"/>
  <c r="O397" i="1" s="1"/>
  <c r="O395" i="1"/>
  <c r="O394" i="1"/>
  <c r="N394" i="1"/>
  <c r="N393" i="1"/>
  <c r="O393" i="1" s="1"/>
  <c r="O392" i="1"/>
  <c r="N391" i="1"/>
  <c r="O391" i="1" s="1"/>
  <c r="N390" i="1"/>
  <c r="O390" i="1" s="1"/>
  <c r="O389" i="1"/>
  <c r="O388" i="1"/>
  <c r="N388" i="1"/>
  <c r="N387" i="1" s="1"/>
  <c r="O387" i="1"/>
  <c r="O386" i="1"/>
  <c r="O385" i="1"/>
  <c r="N385" i="1"/>
  <c r="O384" i="1"/>
  <c r="N383" i="1"/>
  <c r="N382" i="1" s="1"/>
  <c r="O380" i="1"/>
  <c r="N379" i="1"/>
  <c r="O379" i="1" s="1"/>
  <c r="O378" i="1"/>
  <c r="N378" i="1"/>
  <c r="O377" i="1"/>
  <c r="N376" i="1"/>
  <c r="N375" i="1" s="1"/>
  <c r="O375" i="1" s="1"/>
  <c r="O374" i="1"/>
  <c r="O373" i="1"/>
  <c r="O372" i="1"/>
  <c r="N372" i="1"/>
  <c r="O371" i="1"/>
  <c r="N371" i="1"/>
  <c r="O369" i="1"/>
  <c r="O368" i="1"/>
  <c r="N368" i="1"/>
  <c r="N367" i="1"/>
  <c r="O367" i="1" s="1"/>
  <c r="O366" i="1"/>
  <c r="O365" i="1"/>
  <c r="N365" i="1"/>
  <c r="O364" i="1"/>
  <c r="N364" i="1"/>
  <c r="O362" i="1"/>
  <c r="O361" i="1"/>
  <c r="N361" i="1"/>
  <c r="N360" i="1"/>
  <c r="O360" i="1" s="1"/>
  <c r="N359" i="1"/>
  <c r="O357" i="1"/>
  <c r="O356" i="1"/>
  <c r="N356" i="1"/>
  <c r="N355" i="1"/>
  <c r="N354" i="1" s="1"/>
  <c r="O354" i="1" s="1"/>
  <c r="O353" i="1"/>
  <c r="N352" i="1"/>
  <c r="O352" i="1" s="1"/>
  <c r="O350" i="1"/>
  <c r="O349" i="1"/>
  <c r="N349" i="1"/>
  <c r="N348" i="1"/>
  <c r="O348" i="1" s="1"/>
  <c r="O347" i="1"/>
  <c r="N346" i="1"/>
  <c r="O346" i="1" s="1"/>
  <c r="N345" i="1"/>
  <c r="O345" i="1" s="1"/>
  <c r="O344" i="1"/>
  <c r="O343" i="1"/>
  <c r="N343" i="1"/>
  <c r="N342" i="1" s="1"/>
  <c r="O342" i="1"/>
  <c r="O341" i="1"/>
  <c r="O340" i="1"/>
  <c r="N340" i="1"/>
  <c r="N339" i="1"/>
  <c r="O339" i="1" s="1"/>
  <c r="O338" i="1"/>
  <c r="O337" i="1"/>
  <c r="N337" i="1"/>
  <c r="O336" i="1"/>
  <c r="N336" i="1"/>
  <c r="O335" i="1"/>
  <c r="N334" i="1"/>
  <c r="O334" i="1" s="1"/>
  <c r="O333" i="1"/>
  <c r="N333" i="1"/>
  <c r="O332" i="1"/>
  <c r="N331" i="1"/>
  <c r="N330" i="1" s="1"/>
  <c r="O330" i="1" s="1"/>
  <c r="O329" i="1"/>
  <c r="N328" i="1"/>
  <c r="N327" i="1" s="1"/>
  <c r="O327" i="1" s="1"/>
  <c r="O326" i="1"/>
  <c r="O325" i="1"/>
  <c r="N325" i="1"/>
  <c r="O324" i="1"/>
  <c r="O323" i="1"/>
  <c r="N323" i="1"/>
  <c r="N322" i="1"/>
  <c r="O322" i="1" s="1"/>
  <c r="O321" i="1"/>
  <c r="O320" i="1"/>
  <c r="N320" i="1"/>
  <c r="O319" i="1"/>
  <c r="N319" i="1"/>
  <c r="O318" i="1"/>
  <c r="N317" i="1"/>
  <c r="O317" i="1" s="1"/>
  <c r="O316" i="1"/>
  <c r="N316" i="1"/>
  <c r="O315" i="1"/>
  <c r="N314" i="1"/>
  <c r="N313" i="1" s="1"/>
  <c r="O313" i="1" s="1"/>
  <c r="O310" i="1"/>
  <c r="O309" i="1"/>
  <c r="N309" i="1"/>
  <c r="N308" i="1"/>
  <c r="O308" i="1" s="1"/>
  <c r="O305" i="1"/>
  <c r="O304" i="1"/>
  <c r="N304" i="1"/>
  <c r="O303" i="1"/>
  <c r="O302" i="1"/>
  <c r="N302" i="1"/>
  <c r="N301" i="1"/>
  <c r="O301" i="1" s="1"/>
  <c r="N300" i="1"/>
  <c r="O300" i="1" s="1"/>
  <c r="O299" i="1"/>
  <c r="O298" i="1"/>
  <c r="N298" i="1"/>
  <c r="N297" i="1" s="1"/>
  <c r="O297" i="1"/>
  <c r="O296" i="1"/>
  <c r="O295" i="1"/>
  <c r="N295" i="1"/>
  <c r="N294" i="1"/>
  <c r="O294" i="1" s="1"/>
  <c r="O292" i="1"/>
  <c r="O291" i="1"/>
  <c r="N291" i="1"/>
  <c r="N290" i="1" s="1"/>
  <c r="O290" i="1"/>
  <c r="N289" i="1"/>
  <c r="O287" i="1"/>
  <c r="N286" i="1"/>
  <c r="N285" i="1" s="1"/>
  <c r="O285" i="1" s="1"/>
  <c r="O284" i="1"/>
  <c r="O283" i="1"/>
  <c r="N283" i="1"/>
  <c r="O282" i="1"/>
  <c r="O281" i="1"/>
  <c r="N281" i="1"/>
  <c r="N280" i="1"/>
  <c r="O280" i="1" s="1"/>
  <c r="O278" i="1"/>
  <c r="O277" i="1"/>
  <c r="N277" i="1"/>
  <c r="N276" i="1" s="1"/>
  <c r="O276" i="1"/>
  <c r="O275" i="1"/>
  <c r="O274" i="1"/>
  <c r="N274" i="1"/>
  <c r="N273" i="1"/>
  <c r="O273" i="1" s="1"/>
  <c r="N272" i="1"/>
  <c r="O272" i="1" s="1"/>
  <c r="O271" i="1"/>
  <c r="O270" i="1"/>
  <c r="N270" i="1"/>
  <c r="N269" i="1" s="1"/>
  <c r="O269" i="1"/>
  <c r="O268" i="1"/>
  <c r="O267" i="1"/>
  <c r="N267" i="1"/>
  <c r="N266" i="1"/>
  <c r="O266" i="1" s="1"/>
  <c r="O264" i="1"/>
  <c r="O263" i="1"/>
  <c r="N263" i="1"/>
  <c r="N262" i="1" s="1"/>
  <c r="O262" i="1"/>
  <c r="O261" i="1"/>
  <c r="O260" i="1"/>
  <c r="N260" i="1"/>
  <c r="N259" i="1"/>
  <c r="O259" i="1" s="1"/>
  <c r="N258" i="1"/>
  <c r="O256" i="1"/>
  <c r="O255" i="1"/>
  <c r="N255" i="1"/>
  <c r="N254" i="1"/>
  <c r="O254" i="1" s="1"/>
  <c r="O253" i="1"/>
  <c r="N252" i="1"/>
  <c r="O252" i="1" s="1"/>
  <c r="O249" i="1"/>
  <c r="O248" i="1"/>
  <c r="N248" i="1"/>
  <c r="N247" i="1"/>
  <c r="O247" i="1" s="1"/>
  <c r="O246" i="1"/>
  <c r="N245" i="1"/>
  <c r="O245" i="1" s="1"/>
  <c r="N244" i="1"/>
  <c r="O244" i="1" s="1"/>
  <c r="O243" i="1"/>
  <c r="O242" i="1"/>
  <c r="N242" i="1"/>
  <c r="O241" i="1"/>
  <c r="N240" i="1"/>
  <c r="O240" i="1" s="1"/>
  <c r="O237" i="1"/>
  <c r="O236" i="1"/>
  <c r="N236" i="1"/>
  <c r="O235" i="1"/>
  <c r="N235" i="1"/>
  <c r="O234" i="1"/>
  <c r="N233" i="1"/>
  <c r="O233" i="1" s="1"/>
  <c r="O232" i="1"/>
  <c r="O231" i="1"/>
  <c r="N231" i="1"/>
  <c r="N230" i="1"/>
  <c r="N229" i="1" s="1"/>
  <c r="O229" i="1" s="1"/>
  <c r="O227" i="1"/>
  <c r="N226" i="1"/>
  <c r="O226" i="1" s="1"/>
  <c r="O222" i="1"/>
  <c r="O221" i="1"/>
  <c r="N221" i="1"/>
  <c r="N220" i="1" s="1"/>
  <c r="O220" i="1"/>
  <c r="O219" i="1"/>
  <c r="O218" i="1"/>
  <c r="N218" i="1"/>
  <c r="N217" i="1"/>
  <c r="O217" i="1" s="1"/>
  <c r="N216" i="1"/>
  <c r="O216" i="1" s="1"/>
  <c r="O215" i="1"/>
  <c r="O214" i="1"/>
  <c r="N214" i="1"/>
  <c r="N213" i="1" s="1"/>
  <c r="O213" i="1"/>
  <c r="N212" i="1"/>
  <c r="O212" i="1" s="1"/>
  <c r="O211" i="1"/>
  <c r="N210" i="1"/>
  <c r="O210" i="1" s="1"/>
  <c r="O208" i="1"/>
  <c r="O207" i="1"/>
  <c r="N207" i="1"/>
  <c r="O206" i="1"/>
  <c r="N205" i="1"/>
  <c r="O205" i="1" s="1"/>
  <c r="O204" i="1"/>
  <c r="N204" i="1"/>
  <c r="O203" i="1"/>
  <c r="N202" i="1"/>
  <c r="N201" i="1" s="1"/>
  <c r="O201" i="1" s="1"/>
  <c r="O200" i="1"/>
  <c r="N199" i="1"/>
  <c r="N198" i="1" s="1"/>
  <c r="O198" i="1" s="1"/>
  <c r="O197" i="1"/>
  <c r="O196" i="1"/>
  <c r="N196" i="1"/>
  <c r="O195" i="1"/>
  <c r="O194" i="1"/>
  <c r="N194" i="1"/>
  <c r="N193" i="1"/>
  <c r="O193" i="1" s="1"/>
  <c r="O192" i="1"/>
  <c r="O191" i="1"/>
  <c r="N191" i="1"/>
  <c r="O190" i="1"/>
  <c r="N189" i="1"/>
  <c r="O189" i="1" s="1"/>
  <c r="O188" i="1"/>
  <c r="O184" i="1"/>
  <c r="N183" i="1"/>
  <c r="O183" i="1" s="1"/>
  <c r="N182" i="1"/>
  <c r="N181" i="1" s="1"/>
  <c r="O181" i="1" s="1"/>
  <c r="O180" i="1"/>
  <c r="O179" i="1"/>
  <c r="N179" i="1"/>
  <c r="N178" i="1"/>
  <c r="N177" i="1" s="1"/>
  <c r="N176" i="1" s="1"/>
  <c r="O176" i="1" s="1"/>
  <c r="O175" i="1"/>
  <c r="N174" i="1"/>
  <c r="O174" i="1" s="1"/>
  <c r="O173" i="1"/>
  <c r="N173" i="1"/>
  <c r="N172" i="1"/>
  <c r="O172" i="1" s="1"/>
  <c r="N171" i="1"/>
  <c r="O171" i="1" s="1"/>
  <c r="O170" i="1"/>
  <c r="O169" i="1"/>
  <c r="N169" i="1"/>
  <c r="N168" i="1" s="1"/>
  <c r="O168" i="1"/>
  <c r="N167" i="1"/>
  <c r="O167" i="1" s="1"/>
  <c r="O166" i="1"/>
  <c r="N165" i="1"/>
  <c r="O165" i="1" s="1"/>
  <c r="O162" i="1"/>
  <c r="O161" i="1"/>
  <c r="N161" i="1"/>
  <c r="N160" i="1"/>
  <c r="O160" i="1" s="1"/>
  <c r="O159" i="1"/>
  <c r="N158" i="1"/>
  <c r="O158" i="1" s="1"/>
  <c r="O157" i="1"/>
  <c r="O156" i="1"/>
  <c r="N156" i="1"/>
  <c r="O151" i="1"/>
  <c r="N150" i="1"/>
  <c r="O150" i="1" s="1"/>
  <c r="O148" i="1"/>
  <c r="O147" i="1"/>
  <c r="N147" i="1"/>
  <c r="N146" i="1"/>
  <c r="O146" i="1" s="1"/>
  <c r="O145" i="1"/>
  <c r="N144" i="1"/>
  <c r="O144" i="1" s="1"/>
  <c r="N143" i="1"/>
  <c r="O141" i="1"/>
  <c r="O140" i="1"/>
  <c r="N140" i="1"/>
  <c r="N139" i="1"/>
  <c r="N138" i="1" s="1"/>
  <c r="O138" i="1" s="1"/>
  <c r="O136" i="1"/>
  <c r="N135" i="1"/>
  <c r="O135" i="1" s="1"/>
  <c r="O134" i="1"/>
  <c r="N134" i="1"/>
  <c r="O133" i="1"/>
  <c r="N132" i="1"/>
  <c r="O132" i="1" s="1"/>
  <c r="O131" i="1"/>
  <c r="N130" i="1"/>
  <c r="O130" i="1" s="1"/>
  <c r="O125" i="1"/>
  <c r="O124" i="1"/>
  <c r="N124" i="1"/>
  <c r="O123" i="1"/>
  <c r="N123" i="1"/>
  <c r="N122" i="1" s="1"/>
  <c r="O122" i="1"/>
  <c r="N121" i="1"/>
  <c r="O121" i="1" s="1"/>
  <c r="O120" i="1"/>
  <c r="O119" i="1"/>
  <c r="N119" i="1"/>
  <c r="O118" i="1"/>
  <c r="N118" i="1"/>
  <c r="O117" i="1"/>
  <c r="N116" i="1"/>
  <c r="O114" i="1"/>
  <c r="O113" i="1"/>
  <c r="N113" i="1"/>
  <c r="N112" i="1" s="1"/>
  <c r="O112" i="1" s="1"/>
  <c r="O111" i="1"/>
  <c r="N110" i="1"/>
  <c r="O110" i="1" s="1"/>
  <c r="O109" i="1"/>
  <c r="O108" i="1"/>
  <c r="N107" i="1"/>
  <c r="O107" i="1" s="1"/>
  <c r="N106" i="1"/>
  <c r="O106" i="1" s="1"/>
  <c r="O105" i="1"/>
  <c r="O104" i="1"/>
  <c r="N103" i="1"/>
  <c r="O101" i="1"/>
  <c r="O100" i="1"/>
  <c r="N100" i="1"/>
  <c r="O99" i="1"/>
  <c r="O98" i="1"/>
  <c r="O97" i="1"/>
  <c r="N97" i="1"/>
  <c r="N96" i="1" s="1"/>
  <c r="O96" i="1" s="1"/>
  <c r="O95" i="1"/>
  <c r="N94" i="1"/>
  <c r="O94" i="1" s="1"/>
  <c r="N93" i="1"/>
  <c r="O93" i="1" s="1"/>
  <c r="O92" i="1"/>
  <c r="O91" i="1"/>
  <c r="N91" i="1"/>
  <c r="O90" i="1"/>
  <c r="N90" i="1"/>
  <c r="O89" i="1"/>
  <c r="N88" i="1"/>
  <c r="O85" i="1"/>
  <c r="O84" i="1"/>
  <c r="N84" i="1"/>
  <c r="O83" i="1"/>
  <c r="N83" i="1"/>
  <c r="N82" i="1" s="1"/>
  <c r="O82" i="1" s="1"/>
  <c r="O81" i="1"/>
  <c r="N80" i="1"/>
  <c r="O80" i="1" s="1"/>
  <c r="N79" i="1"/>
  <c r="O79" i="1" s="1"/>
  <c r="O78" i="1"/>
  <c r="O77" i="1"/>
  <c r="N77" i="1"/>
  <c r="O76" i="1"/>
  <c r="N76" i="1"/>
  <c r="O75" i="1"/>
  <c r="N74" i="1"/>
  <c r="O72" i="1"/>
  <c r="O71" i="1"/>
  <c r="N71" i="1"/>
  <c r="N70" i="1" s="1"/>
  <c r="O68" i="1"/>
  <c r="N67" i="1"/>
  <c r="O65" i="1"/>
  <c r="O64" i="1"/>
  <c r="N64" i="1"/>
  <c r="N63" i="1" s="1"/>
  <c r="O63" i="1" s="1"/>
  <c r="O62" i="1"/>
  <c r="N61" i="1"/>
  <c r="O61" i="1" s="1"/>
  <c r="N60" i="1"/>
  <c r="O60" i="1" s="1"/>
  <c r="O59" i="1"/>
  <c r="O58" i="1"/>
  <c r="N58" i="1"/>
  <c r="O57" i="1"/>
  <c r="N57" i="1"/>
  <c r="O56" i="1"/>
  <c r="N55" i="1"/>
  <c r="O53" i="1"/>
  <c r="O52" i="1"/>
  <c r="N52" i="1"/>
  <c r="N51" i="1" s="1"/>
  <c r="O51" i="1" s="1"/>
  <c r="O50" i="1"/>
  <c r="N49" i="1"/>
  <c r="O49" i="1" s="1"/>
  <c r="N48" i="1"/>
  <c r="O48" i="1" s="1"/>
  <c r="O47" i="1"/>
  <c r="O46" i="1"/>
  <c r="N46" i="1"/>
  <c r="O45" i="1"/>
  <c r="N45" i="1"/>
  <c r="O44" i="1"/>
  <c r="N43" i="1"/>
  <c r="O43" i="1" s="1"/>
  <c r="N42" i="1"/>
  <c r="O42" i="1" s="1"/>
  <c r="O41" i="1"/>
  <c r="O40" i="1"/>
  <c r="N40" i="1"/>
  <c r="N39" i="1" s="1"/>
  <c r="O39" i="1"/>
  <c r="O37" i="1"/>
  <c r="N36" i="1"/>
  <c r="O36" i="1" s="1"/>
  <c r="N35" i="1"/>
  <c r="O35" i="1" s="1"/>
  <c r="O34" i="1"/>
  <c r="O33" i="1"/>
  <c r="N33" i="1"/>
  <c r="O32" i="1"/>
  <c r="N32" i="1"/>
  <c r="O31" i="1"/>
  <c r="N30" i="1"/>
  <c r="O30" i="1" s="1"/>
  <c r="N29" i="1"/>
  <c r="O28" i="1"/>
  <c r="O27" i="1"/>
  <c r="N27" i="1"/>
  <c r="O26" i="1"/>
  <c r="N26" i="1"/>
  <c r="O22" i="1"/>
  <c r="N21" i="1"/>
  <c r="O21" i="1" s="1"/>
  <c r="N20" i="1"/>
  <c r="O20" i="1" s="1"/>
  <c r="O19" i="1"/>
  <c r="O18" i="1"/>
  <c r="N18" i="1"/>
  <c r="O17" i="1"/>
  <c r="N16" i="1"/>
  <c r="O16" i="1" s="1"/>
  <c r="O13" i="1"/>
  <c r="O12" i="1"/>
  <c r="N12" i="1"/>
  <c r="O11" i="1"/>
  <c r="N11" i="1"/>
  <c r="O10" i="1"/>
  <c r="N10" i="1"/>
  <c r="L103" i="1"/>
  <c r="L102" i="1" s="1"/>
  <c r="L423" i="1"/>
  <c r="L422" i="1" s="1"/>
  <c r="L420" i="1"/>
  <c r="L419" i="1" s="1"/>
  <c r="L417" i="1"/>
  <c r="L415" i="1"/>
  <c r="L409" i="1"/>
  <c r="L408" i="1" s="1"/>
  <c r="L405" i="1"/>
  <c r="L402" i="1"/>
  <c r="L401" i="1" s="1"/>
  <c r="L397" i="1"/>
  <c r="L394" i="1"/>
  <c r="L391" i="1"/>
  <c r="L388" i="1"/>
  <c r="L387" i="1" s="1"/>
  <c r="L385" i="1"/>
  <c r="L383" i="1"/>
  <c r="L379" i="1"/>
  <c r="L376" i="1"/>
  <c r="L375" i="1"/>
  <c r="L372" i="1"/>
  <c r="L371" i="1"/>
  <c r="L368" i="1"/>
  <c r="L367" i="1"/>
  <c r="L365" i="1"/>
  <c r="L364" i="1"/>
  <c r="L361" i="1"/>
  <c r="L360" i="1" s="1"/>
  <c r="L356" i="1"/>
  <c r="L352" i="1"/>
  <c r="L351" i="1"/>
  <c r="L349" i="1"/>
  <c r="L346" i="1"/>
  <c r="L343" i="1"/>
  <c r="L342" i="1"/>
  <c r="L340" i="1"/>
  <c r="L337" i="1"/>
  <c r="L334" i="1"/>
  <c r="L331" i="1"/>
  <c r="L330" i="1" s="1"/>
  <c r="L328" i="1"/>
  <c r="L327" i="1"/>
  <c r="L325" i="1"/>
  <c r="L323" i="1"/>
  <c r="L322" i="1" s="1"/>
  <c r="L320" i="1"/>
  <c r="L319" i="1"/>
  <c r="L317" i="1"/>
  <c r="L314" i="1"/>
  <c r="L313" i="1" s="1"/>
  <c r="L309" i="1"/>
  <c r="L304" i="1"/>
  <c r="L302" i="1"/>
  <c r="L298" i="1"/>
  <c r="L297" i="1" s="1"/>
  <c r="L295" i="1"/>
  <c r="L294" i="1" s="1"/>
  <c r="L291" i="1"/>
  <c r="L290" i="1" s="1"/>
  <c r="L286" i="1"/>
  <c r="L285" i="1" s="1"/>
  <c r="L283" i="1"/>
  <c r="L281" i="1"/>
  <c r="L277" i="1"/>
  <c r="L276" i="1"/>
  <c r="L274" i="1"/>
  <c r="L273" i="1" s="1"/>
  <c r="L270" i="1"/>
  <c r="L269" i="1" s="1"/>
  <c r="L267" i="1"/>
  <c r="L263" i="1"/>
  <c r="L262" i="1" s="1"/>
  <c r="L260" i="1"/>
  <c r="L259" i="1"/>
  <c r="L255" i="1"/>
  <c r="L254" i="1" s="1"/>
  <c r="L252" i="1"/>
  <c r="L248" i="1"/>
  <c r="L247" i="1" s="1"/>
  <c r="L245" i="1"/>
  <c r="L242" i="1"/>
  <c r="L240" i="1"/>
  <c r="L236" i="1"/>
  <c r="L233" i="1"/>
  <c r="L231" i="1"/>
  <c r="L226" i="1"/>
  <c r="L221" i="1"/>
  <c r="L220" i="1" s="1"/>
  <c r="L218" i="1"/>
  <c r="L217" i="1" s="1"/>
  <c r="L214" i="1"/>
  <c r="L213" i="1" s="1"/>
  <c r="L210" i="1"/>
  <c r="L207" i="1"/>
  <c r="L205" i="1"/>
  <c r="L202" i="1"/>
  <c r="L201" i="1" s="1"/>
  <c r="L199" i="1"/>
  <c r="L196" i="1"/>
  <c r="L194" i="1"/>
  <c r="L191" i="1"/>
  <c r="L189" i="1"/>
  <c r="L183" i="1"/>
  <c r="L182" i="1" s="1"/>
  <c r="L179" i="1"/>
  <c r="L174" i="1"/>
  <c r="L173" i="1" s="1"/>
  <c r="L172" i="1" s="1"/>
  <c r="L171" i="1" s="1"/>
  <c r="L169" i="1"/>
  <c r="L168" i="1"/>
  <c r="L165" i="1"/>
  <c r="L164" i="1" s="1"/>
  <c r="L161" i="1"/>
  <c r="L158" i="1"/>
  <c r="L156" i="1"/>
  <c r="L150" i="1"/>
  <c r="L147" i="1"/>
  <c r="L144" i="1"/>
  <c r="L143" i="1" s="1"/>
  <c r="L140" i="1"/>
  <c r="L135" i="1"/>
  <c r="L134" i="1" s="1"/>
  <c r="L132" i="1"/>
  <c r="L130" i="1"/>
  <c r="L124" i="1"/>
  <c r="L119" i="1"/>
  <c r="L118" i="1" s="1"/>
  <c r="L116" i="1"/>
  <c r="L115" i="1" s="1"/>
  <c r="L113" i="1"/>
  <c r="L112" i="1" s="1"/>
  <c r="L110" i="1"/>
  <c r="L107" i="1"/>
  <c r="L106" i="1" s="1"/>
  <c r="L100" i="1"/>
  <c r="L97" i="1"/>
  <c r="L96" i="1" s="1"/>
  <c r="L94" i="1"/>
  <c r="L93" i="1"/>
  <c r="L91" i="1"/>
  <c r="L88" i="1"/>
  <c r="L87" i="1" s="1"/>
  <c r="L84" i="1"/>
  <c r="L83" i="1"/>
  <c r="L82" i="1" s="1"/>
  <c r="L80" i="1"/>
  <c r="L79" i="1" s="1"/>
  <c r="L77" i="1"/>
  <c r="L74" i="1"/>
  <c r="L73" i="1" s="1"/>
  <c r="L71" i="1"/>
  <c r="L70" i="1" s="1"/>
  <c r="L67" i="1"/>
  <c r="L66" i="1" s="1"/>
  <c r="L64" i="1"/>
  <c r="L63" i="1" s="1"/>
  <c r="L61" i="1"/>
  <c r="L60" i="1"/>
  <c r="L58" i="1"/>
  <c r="L55" i="1"/>
  <c r="L54" i="1" s="1"/>
  <c r="L52" i="1"/>
  <c r="L51" i="1" s="1"/>
  <c r="L49" i="1"/>
  <c r="L48" i="1" s="1"/>
  <c r="L46" i="1"/>
  <c r="L45" i="1" s="1"/>
  <c r="L43" i="1"/>
  <c r="L42" i="1" s="1"/>
  <c r="L40" i="1"/>
  <c r="L39" i="1" s="1"/>
  <c r="L36" i="1"/>
  <c r="L33" i="1"/>
  <c r="L32" i="1" s="1"/>
  <c r="L30" i="1"/>
  <c r="L29" i="1" s="1"/>
  <c r="L27" i="1"/>
  <c r="L26" i="1" s="1"/>
  <c r="L21" i="1"/>
  <c r="L20" i="1" s="1"/>
  <c r="L18" i="1"/>
  <c r="L16" i="1"/>
  <c r="L12" i="1"/>
  <c r="L11" i="1" s="1"/>
  <c r="J184" i="1"/>
  <c r="O29" i="1" l="1"/>
  <c r="N25" i="1"/>
  <c r="N73" i="1"/>
  <c r="O73" i="1" s="1"/>
  <c r="O74" i="1"/>
  <c r="N87" i="1"/>
  <c r="O88" i="1"/>
  <c r="N129" i="1"/>
  <c r="N257" i="1"/>
  <c r="O257" i="1" s="1"/>
  <c r="N399" i="1"/>
  <c r="O399" i="1" s="1"/>
  <c r="O400" i="1"/>
  <c r="O414" i="1"/>
  <c r="N413" i="1"/>
  <c r="N54" i="1"/>
  <c r="O54" i="1" s="1"/>
  <c r="O55" i="1"/>
  <c r="N69" i="1"/>
  <c r="O69" i="1" s="1"/>
  <c r="O70" i="1"/>
  <c r="N102" i="1"/>
  <c r="O102" i="1" s="1"/>
  <c r="O103" i="1"/>
  <c r="N115" i="1"/>
  <c r="O115" i="1" s="1"/>
  <c r="O116" i="1"/>
  <c r="N15" i="1"/>
  <c r="N66" i="1"/>
  <c r="O66" i="1" s="1"/>
  <c r="O67" i="1"/>
  <c r="O143" i="1"/>
  <c r="N149" i="1"/>
  <c r="O149" i="1" s="1"/>
  <c r="N155" i="1"/>
  <c r="O177" i="1"/>
  <c r="O182" i="1"/>
  <c r="O199" i="1"/>
  <c r="O202" i="1"/>
  <c r="N225" i="1"/>
  <c r="O230" i="1"/>
  <c r="N239" i="1"/>
  <c r="O258" i="1"/>
  <c r="O286" i="1"/>
  <c r="O289" i="1"/>
  <c r="O314" i="1"/>
  <c r="O328" i="1"/>
  <c r="O331" i="1"/>
  <c r="N351" i="1"/>
  <c r="O351" i="1" s="1"/>
  <c r="O359" i="1"/>
  <c r="N370" i="1"/>
  <c r="O370" i="1" s="1"/>
  <c r="O376" i="1"/>
  <c r="O382" i="1"/>
  <c r="N396" i="1"/>
  <c r="O396" i="1" s="1"/>
  <c r="O404" i="1"/>
  <c r="O415" i="1"/>
  <c r="N164" i="1"/>
  <c r="N265" i="1"/>
  <c r="O265" i="1" s="1"/>
  <c r="N293" i="1"/>
  <c r="O293" i="1" s="1"/>
  <c r="N209" i="1"/>
  <c r="O209" i="1" s="1"/>
  <c r="N251" i="1"/>
  <c r="N279" i="1"/>
  <c r="O279" i="1" s="1"/>
  <c r="N307" i="1"/>
  <c r="O139" i="1"/>
  <c r="O178" i="1"/>
  <c r="O355" i="1"/>
  <c r="N363" i="1"/>
  <c r="O363" i="1" s="1"/>
  <c r="O383" i="1"/>
  <c r="L15" i="1"/>
  <c r="L193" i="1"/>
  <c r="L129" i="1"/>
  <c r="L414" i="1"/>
  <c r="L413" i="1" s="1"/>
  <c r="L382" i="1"/>
  <c r="L14" i="1"/>
  <c r="L128" i="1"/>
  <c r="L127" i="1" s="1"/>
  <c r="L280" i="1"/>
  <c r="L279" i="1" s="1"/>
  <c r="L35" i="1"/>
  <c r="L25" i="1" s="1"/>
  <c r="L355" i="1"/>
  <c r="L354" i="1" s="1"/>
  <c r="L57" i="1"/>
  <c r="L38" i="1" s="1"/>
  <c r="L90" i="1"/>
  <c r="L86" i="1" s="1"/>
  <c r="L198" i="1"/>
  <c r="L308" i="1"/>
  <c r="L336" i="1"/>
  <c r="L339" i="1"/>
  <c r="L393" i="1"/>
  <c r="L396" i="1"/>
  <c r="L348" i="1"/>
  <c r="L301" i="1"/>
  <c r="L300" i="1" s="1"/>
  <c r="L266" i="1"/>
  <c r="L235" i="1"/>
  <c r="L149" i="1"/>
  <c r="L76" i="1"/>
  <c r="L69" i="1" s="1"/>
  <c r="L10" i="1"/>
  <c r="L181" i="1"/>
  <c r="L204" i="1"/>
  <c r="L239" i="1"/>
  <c r="L251" i="1"/>
  <c r="L258" i="1"/>
  <c r="L404" i="1"/>
  <c r="L139" i="1"/>
  <c r="L160" i="1"/>
  <c r="L209" i="1"/>
  <c r="L230" i="1"/>
  <c r="L244" i="1"/>
  <c r="L363" i="1"/>
  <c r="L378" i="1"/>
  <c r="L155" i="1"/>
  <c r="L123" i="1"/>
  <c r="L272" i="1"/>
  <c r="L293" i="1"/>
  <c r="L333" i="1"/>
  <c r="L359" i="1"/>
  <c r="L390" i="1"/>
  <c r="L146" i="1"/>
  <c r="L163" i="1"/>
  <c r="L178" i="1"/>
  <c r="L212" i="1"/>
  <c r="L167" i="1"/>
  <c r="L216" i="1"/>
  <c r="L225" i="1"/>
  <c r="L289" i="1"/>
  <c r="L307" i="1"/>
  <c r="L316" i="1"/>
  <c r="L345" i="1"/>
  <c r="L407" i="1"/>
  <c r="I43" i="1"/>
  <c r="I42" i="1" s="1"/>
  <c r="I58" i="1"/>
  <c r="I57" i="1" s="1"/>
  <c r="O251" i="1" l="1"/>
  <c r="N250" i="1"/>
  <c r="O164" i="1"/>
  <c r="N163" i="1"/>
  <c r="O163" i="1" s="1"/>
  <c r="N312" i="1"/>
  <c r="O239" i="1"/>
  <c r="N238" i="1"/>
  <c r="O238" i="1" s="1"/>
  <c r="N154" i="1"/>
  <c r="O155" i="1"/>
  <c r="O15" i="1"/>
  <c r="N14" i="1"/>
  <c r="N38" i="1"/>
  <c r="O38" i="1" s="1"/>
  <c r="N142" i="1"/>
  <c r="O413" i="1"/>
  <c r="N412" i="1"/>
  <c r="O87" i="1"/>
  <c r="N86" i="1"/>
  <c r="O86" i="1" s="1"/>
  <c r="O25" i="1"/>
  <c r="O307" i="1"/>
  <c r="N306" i="1"/>
  <c r="O306" i="1" s="1"/>
  <c r="N288" i="1"/>
  <c r="O288" i="1" s="1"/>
  <c r="N187" i="1"/>
  <c r="O225" i="1"/>
  <c r="N224" i="1"/>
  <c r="N381" i="1"/>
  <c r="O381" i="1" s="1"/>
  <c r="N128" i="1"/>
  <c r="O129" i="1"/>
  <c r="L265" i="1"/>
  <c r="L257" i="1" s="1"/>
  <c r="L412" i="1"/>
  <c r="L306" i="1"/>
  <c r="L122" i="1"/>
  <c r="L381" i="1"/>
  <c r="L250" i="1"/>
  <c r="L9" i="1"/>
  <c r="L370" i="1"/>
  <c r="L229" i="1"/>
  <c r="L187" i="1"/>
  <c r="L312" i="1"/>
  <c r="L288" i="1"/>
  <c r="L224" i="1"/>
  <c r="L238" i="1"/>
  <c r="L24" i="1"/>
  <c r="L177" i="1"/>
  <c r="L154" i="1"/>
  <c r="L138" i="1"/>
  <c r="L400" i="1"/>
  <c r="L142" i="1"/>
  <c r="K350" i="1"/>
  <c r="M350" i="1" s="1"/>
  <c r="J349" i="1"/>
  <c r="K349" i="1" s="1"/>
  <c r="M349" i="1" s="1"/>
  <c r="K305" i="1"/>
  <c r="M305" i="1" s="1"/>
  <c r="J304" i="1"/>
  <c r="K304" i="1" s="1"/>
  <c r="M304" i="1" s="1"/>
  <c r="K268" i="1"/>
  <c r="M268" i="1" s="1"/>
  <c r="J267" i="1"/>
  <c r="K267" i="1" s="1"/>
  <c r="M267" i="1" s="1"/>
  <c r="K241" i="1"/>
  <c r="M241" i="1" s="1"/>
  <c r="K243" i="1"/>
  <c r="M243" i="1" s="1"/>
  <c r="K246" i="1"/>
  <c r="M246" i="1" s="1"/>
  <c r="K249" i="1"/>
  <c r="M249" i="1" s="1"/>
  <c r="J248" i="1"/>
  <c r="K248" i="1" s="1"/>
  <c r="M248" i="1" s="1"/>
  <c r="J240" i="1"/>
  <c r="K240" i="1" s="1"/>
  <c r="M240" i="1" s="1"/>
  <c r="J242" i="1"/>
  <c r="K242" i="1" s="1"/>
  <c r="M242" i="1" s="1"/>
  <c r="J245" i="1"/>
  <c r="J244" i="1" s="1"/>
  <c r="K244" i="1" s="1"/>
  <c r="M244" i="1" s="1"/>
  <c r="K141" i="1"/>
  <c r="M141" i="1" s="1"/>
  <c r="J140" i="1"/>
  <c r="J139" i="1" s="1"/>
  <c r="K78" i="1"/>
  <c r="M78" i="1" s="1"/>
  <c r="J77" i="1"/>
  <c r="K77" i="1" s="1"/>
  <c r="M77" i="1" s="1"/>
  <c r="K59" i="1"/>
  <c r="M59" i="1" s="1"/>
  <c r="J58" i="1"/>
  <c r="J57" i="1" s="1"/>
  <c r="K57" i="1" s="1"/>
  <c r="M57" i="1" s="1"/>
  <c r="N24" i="1" l="1"/>
  <c r="O128" i="1"/>
  <c r="N127" i="1"/>
  <c r="N186" i="1"/>
  <c r="O187" i="1"/>
  <c r="N358" i="1"/>
  <c r="O358" i="1" s="1"/>
  <c r="N153" i="1"/>
  <c r="O154" i="1"/>
  <c r="O412" i="1"/>
  <c r="N411" i="1"/>
  <c r="O411" i="1" s="1"/>
  <c r="O224" i="1"/>
  <c r="N223" i="1"/>
  <c r="O223" i="1" s="1"/>
  <c r="O250" i="1"/>
  <c r="N228" i="1"/>
  <c r="O228" i="1" s="1"/>
  <c r="N23" i="1"/>
  <c r="O23" i="1" s="1"/>
  <c r="O24" i="1"/>
  <c r="O14" i="1"/>
  <c r="N9" i="1"/>
  <c r="O142" i="1"/>
  <c r="N137" i="1"/>
  <c r="O137" i="1" s="1"/>
  <c r="N311" i="1"/>
  <c r="O311" i="1" s="1"/>
  <c r="O312" i="1"/>
  <c r="L176" i="1"/>
  <c r="L186" i="1"/>
  <c r="L399" i="1"/>
  <c r="L358" i="1"/>
  <c r="L153" i="1"/>
  <c r="L137" i="1"/>
  <c r="L223" i="1"/>
  <c r="L311" i="1"/>
  <c r="L228" i="1"/>
  <c r="L8" i="1"/>
  <c r="L121" i="1"/>
  <c r="L411" i="1"/>
  <c r="J247" i="1"/>
  <c r="K247" i="1" s="1"/>
  <c r="M247" i="1" s="1"/>
  <c r="J266" i="1"/>
  <c r="K266" i="1" s="1"/>
  <c r="M266" i="1" s="1"/>
  <c r="J348" i="1"/>
  <c r="K348" i="1" s="1"/>
  <c r="M348" i="1" s="1"/>
  <c r="J239" i="1"/>
  <c r="K245" i="1"/>
  <c r="M245" i="1" s="1"/>
  <c r="J138" i="1"/>
  <c r="K138" i="1" s="1"/>
  <c r="M138" i="1" s="1"/>
  <c r="K139" i="1"/>
  <c r="M139" i="1" s="1"/>
  <c r="K58" i="1"/>
  <c r="M58" i="1" s="1"/>
  <c r="J76" i="1"/>
  <c r="K76" i="1" s="1"/>
  <c r="M76" i="1" s="1"/>
  <c r="K140" i="1"/>
  <c r="M140" i="1" s="1"/>
  <c r="O186" i="1" l="1"/>
  <c r="N185" i="1"/>
  <c r="O185" i="1" s="1"/>
  <c r="N152" i="1"/>
  <c r="O152" i="1" s="1"/>
  <c r="O153" i="1"/>
  <c r="O127" i="1"/>
  <c r="N126" i="1"/>
  <c r="O126" i="1" s="1"/>
  <c r="N8" i="1"/>
  <c r="O9" i="1"/>
  <c r="L126" i="1"/>
  <c r="L23" i="1"/>
  <c r="L185" i="1"/>
  <c r="L152" i="1"/>
  <c r="K239" i="1"/>
  <c r="M239" i="1" s="1"/>
  <c r="J238" i="1"/>
  <c r="K238" i="1" s="1"/>
  <c r="M238" i="1" s="1"/>
  <c r="S423" i="1"/>
  <c r="S422" i="1" s="1"/>
  <c r="S420" i="1"/>
  <c r="S419" i="1" s="1"/>
  <c r="S417" i="1"/>
  <c r="S415" i="1"/>
  <c r="S414" i="1" s="1"/>
  <c r="S409" i="1"/>
  <c r="S408" i="1" s="1"/>
  <c r="S407" i="1" s="1"/>
  <c r="S405" i="1"/>
  <c r="S402" i="1"/>
  <c r="S401" i="1" s="1"/>
  <c r="S397" i="1"/>
  <c r="S396" i="1"/>
  <c r="S394" i="1"/>
  <c r="S393" i="1" s="1"/>
  <c r="S391" i="1"/>
  <c r="S388" i="1"/>
  <c r="S387" i="1" s="1"/>
  <c r="S385" i="1"/>
  <c r="S383" i="1"/>
  <c r="S379" i="1"/>
  <c r="S376" i="1"/>
  <c r="S375" i="1" s="1"/>
  <c r="S372" i="1"/>
  <c r="S371" i="1" s="1"/>
  <c r="S368" i="1"/>
  <c r="S367" i="1" s="1"/>
  <c r="S365" i="1"/>
  <c r="S364" i="1" s="1"/>
  <c r="S361" i="1"/>
  <c r="S360" i="1" s="1"/>
  <c r="S356" i="1"/>
  <c r="S355" i="1" s="1"/>
  <c r="S354" i="1" s="1"/>
  <c r="S352" i="1"/>
  <c r="S351" i="1" s="1"/>
  <c r="S346" i="1"/>
  <c r="S345" i="1" s="1"/>
  <c r="S343" i="1"/>
  <c r="S340" i="1"/>
  <c r="S339" i="1" s="1"/>
  <c r="S337" i="1"/>
  <c r="S336" i="1" s="1"/>
  <c r="S334" i="1"/>
  <c r="S333" i="1" s="1"/>
  <c r="S331" i="1"/>
  <c r="S328" i="1"/>
  <c r="S327" i="1" s="1"/>
  <c r="S325" i="1"/>
  <c r="S323" i="1"/>
  <c r="S322" i="1" s="1"/>
  <c r="S320" i="1"/>
  <c r="S319" i="1" s="1"/>
  <c r="S317" i="1"/>
  <c r="S316" i="1" s="1"/>
  <c r="S314" i="1"/>
  <c r="S309" i="1"/>
  <c r="S308" i="1" s="1"/>
  <c r="S307" i="1" s="1"/>
  <c r="S306" i="1" s="1"/>
  <c r="S298" i="1"/>
  <c r="S297" i="1" s="1"/>
  <c r="S295" i="1"/>
  <c r="S294" i="1" s="1"/>
  <c r="S291" i="1"/>
  <c r="S290" i="1" s="1"/>
  <c r="S286" i="1"/>
  <c r="S285" i="1" s="1"/>
  <c r="S283" i="1"/>
  <c r="S281" i="1"/>
  <c r="S277" i="1"/>
  <c r="S276" i="1" s="1"/>
  <c r="S274" i="1"/>
  <c r="S273" i="1" s="1"/>
  <c r="S270" i="1"/>
  <c r="S269" i="1" s="1"/>
  <c r="S263" i="1"/>
  <c r="S262" i="1" s="1"/>
  <c r="S260" i="1"/>
  <c r="S259" i="1" s="1"/>
  <c r="S255" i="1"/>
  <c r="S254" i="1" s="1"/>
  <c r="S252" i="1"/>
  <c r="S236" i="1"/>
  <c r="S233" i="1"/>
  <c r="S231" i="1"/>
  <c r="S226" i="1"/>
  <c r="S225" i="1" s="1"/>
  <c r="S224" i="1" s="1"/>
  <c r="S221" i="1"/>
  <c r="S218" i="1"/>
  <c r="S217" i="1" s="1"/>
  <c r="S214" i="1"/>
  <c r="S210" i="1"/>
  <c r="S209" i="1" s="1"/>
  <c r="S207" i="1"/>
  <c r="S205" i="1"/>
  <c r="S202" i="1"/>
  <c r="S199" i="1"/>
  <c r="S198" i="1" s="1"/>
  <c r="S196" i="1"/>
  <c r="S194" i="1"/>
  <c r="S191" i="1"/>
  <c r="S189" i="1"/>
  <c r="S183" i="1"/>
  <c r="S182" i="1" s="1"/>
  <c r="S181" i="1" s="1"/>
  <c r="S179" i="1"/>
  <c r="S178" i="1" s="1"/>
  <c r="S174" i="1"/>
  <c r="S173" i="1" s="1"/>
  <c r="S172" i="1" s="1"/>
  <c r="S169" i="1"/>
  <c r="S165" i="1"/>
  <c r="S164" i="1" s="1"/>
  <c r="S163" i="1" s="1"/>
  <c r="S161" i="1"/>
  <c r="S160" i="1" s="1"/>
  <c r="S158" i="1"/>
  <c r="S156" i="1"/>
  <c r="S155" i="1" s="1"/>
  <c r="S150" i="1"/>
  <c r="S149" i="1" s="1"/>
  <c r="S147" i="1"/>
  <c r="S146" i="1" s="1"/>
  <c r="S144" i="1"/>
  <c r="S143" i="1" s="1"/>
  <c r="S137" i="1"/>
  <c r="S135" i="1"/>
  <c r="S134" i="1" s="1"/>
  <c r="S132" i="1"/>
  <c r="S130" i="1"/>
  <c r="S124" i="1"/>
  <c r="S123" i="1" s="1"/>
  <c r="S103" i="1"/>
  <c r="S100" i="1"/>
  <c r="S97" i="1"/>
  <c r="S94" i="1"/>
  <c r="S93" i="1" s="1"/>
  <c r="S91" i="1"/>
  <c r="S90" i="1" s="1"/>
  <c r="S88" i="1"/>
  <c r="S87" i="1" s="1"/>
  <c r="S84" i="1"/>
  <c r="S83" i="1" s="1"/>
  <c r="S80" i="1"/>
  <c r="S79" i="1" s="1"/>
  <c r="S74" i="1"/>
  <c r="S73" i="1" s="1"/>
  <c r="S71" i="1"/>
  <c r="S70" i="1" s="1"/>
  <c r="S67" i="1"/>
  <c r="S66" i="1" s="1"/>
  <c r="S64" i="1"/>
  <c r="S63" i="1" s="1"/>
  <c r="S61" i="1"/>
  <c r="S60" i="1" s="1"/>
  <c r="S55" i="1"/>
  <c r="S54" i="1" s="1"/>
  <c r="S52" i="1"/>
  <c r="S51" i="1" s="1"/>
  <c r="S49" i="1"/>
  <c r="S46" i="1"/>
  <c r="S45" i="1" s="1"/>
  <c r="S43" i="1"/>
  <c r="S42" i="1" s="1"/>
  <c r="S40" i="1"/>
  <c r="S36" i="1"/>
  <c r="S35" i="1" s="1"/>
  <c r="S33" i="1"/>
  <c r="S32" i="1" s="1"/>
  <c r="S30" i="1"/>
  <c r="S29" i="1" s="1"/>
  <c r="S27" i="1"/>
  <c r="S26" i="1" s="1"/>
  <c r="S21" i="1"/>
  <c r="S20" i="1" s="1"/>
  <c r="S18" i="1"/>
  <c r="S16" i="1"/>
  <c r="S12" i="1"/>
  <c r="J423" i="1"/>
  <c r="J422" i="1" s="1"/>
  <c r="J420" i="1"/>
  <c r="J419" i="1" s="1"/>
  <c r="J417" i="1"/>
  <c r="J414" i="1" s="1"/>
  <c r="J415" i="1"/>
  <c r="J409" i="1"/>
  <c r="J408" i="1" s="1"/>
  <c r="J407" i="1" s="1"/>
  <c r="J405" i="1"/>
  <c r="J404" i="1" s="1"/>
  <c r="J402" i="1"/>
  <c r="J401" i="1" s="1"/>
  <c r="J397" i="1"/>
  <c r="J396" i="1" s="1"/>
  <c r="J394" i="1"/>
  <c r="J393" i="1" s="1"/>
  <c r="J391" i="1"/>
  <c r="J390" i="1" s="1"/>
  <c r="J388" i="1"/>
  <c r="J387" i="1" s="1"/>
  <c r="J385" i="1"/>
  <c r="J383" i="1"/>
  <c r="J379" i="1"/>
  <c r="J378" i="1" s="1"/>
  <c r="J376" i="1"/>
  <c r="J375" i="1" s="1"/>
  <c r="J372" i="1"/>
  <c r="J371" i="1" s="1"/>
  <c r="J368" i="1"/>
  <c r="J367" i="1" s="1"/>
  <c r="J365" i="1"/>
  <c r="J364" i="1" s="1"/>
  <c r="J361" i="1"/>
  <c r="J360" i="1" s="1"/>
  <c r="J359" i="1" s="1"/>
  <c r="J356" i="1"/>
  <c r="J355" i="1" s="1"/>
  <c r="J354" i="1" s="1"/>
  <c r="J352" i="1"/>
  <c r="J351" i="1" s="1"/>
  <c r="J346" i="1"/>
  <c r="J345" i="1" s="1"/>
  <c r="J343" i="1"/>
  <c r="J342" i="1" s="1"/>
  <c r="J340" i="1"/>
  <c r="J339" i="1" s="1"/>
  <c r="J337" i="1"/>
  <c r="J336" i="1" s="1"/>
  <c r="J334" i="1"/>
  <c r="J333" i="1" s="1"/>
  <c r="J331" i="1"/>
  <c r="J330" i="1" s="1"/>
  <c r="J328" i="1"/>
  <c r="J327" i="1" s="1"/>
  <c r="J325" i="1"/>
  <c r="J323" i="1"/>
  <c r="J322" i="1" s="1"/>
  <c r="J320" i="1"/>
  <c r="J319" i="1" s="1"/>
  <c r="J317" i="1"/>
  <c r="J316" i="1" s="1"/>
  <c r="J314" i="1"/>
  <c r="J313" i="1" s="1"/>
  <c r="J309" i="1"/>
  <c r="J302" i="1"/>
  <c r="J301" i="1" s="1"/>
  <c r="J298" i="1"/>
  <c r="J297" i="1" s="1"/>
  <c r="J295" i="1"/>
  <c r="J294" i="1" s="1"/>
  <c r="J291" i="1"/>
  <c r="J290" i="1" s="1"/>
  <c r="J286" i="1"/>
  <c r="J285" i="1" s="1"/>
  <c r="J283" i="1"/>
  <c r="J281" i="1"/>
  <c r="J277" i="1"/>
  <c r="J274" i="1"/>
  <c r="J273" i="1" s="1"/>
  <c r="J270" i="1"/>
  <c r="J269" i="1" s="1"/>
  <c r="J265" i="1" s="1"/>
  <c r="J263" i="1"/>
  <c r="J262" i="1" s="1"/>
  <c r="J260" i="1"/>
  <c r="J259" i="1" s="1"/>
  <c r="J255" i="1"/>
  <c r="J254" i="1" s="1"/>
  <c r="J252" i="1"/>
  <c r="J251" i="1" s="1"/>
  <c r="J236" i="1"/>
  <c r="J235" i="1" s="1"/>
  <c r="J233" i="1"/>
  <c r="J231" i="1"/>
  <c r="J226" i="1"/>
  <c r="J225" i="1" s="1"/>
  <c r="J224" i="1" s="1"/>
  <c r="J223" i="1" s="1"/>
  <c r="J221" i="1"/>
  <c r="J220" i="1" s="1"/>
  <c r="J218" i="1"/>
  <c r="J217" i="1" s="1"/>
  <c r="J214" i="1"/>
  <c r="J213" i="1" s="1"/>
  <c r="J212" i="1" s="1"/>
  <c r="J210" i="1"/>
  <c r="J209" i="1" s="1"/>
  <c r="J207" i="1"/>
  <c r="J205" i="1"/>
  <c r="J202" i="1"/>
  <c r="J201" i="1" s="1"/>
  <c r="J199" i="1"/>
  <c r="J198" i="1" s="1"/>
  <c r="J196" i="1"/>
  <c r="J194" i="1"/>
  <c r="J191" i="1"/>
  <c r="J189" i="1"/>
  <c r="J183" i="1"/>
  <c r="J182" i="1" s="1"/>
  <c r="J181" i="1" s="1"/>
  <c r="J179" i="1"/>
  <c r="J178" i="1" s="1"/>
  <c r="J177" i="1" s="1"/>
  <c r="J174" i="1"/>
  <c r="J173" i="1" s="1"/>
  <c r="J172" i="1" s="1"/>
  <c r="J171" i="1" s="1"/>
  <c r="J169" i="1"/>
  <c r="J168" i="1" s="1"/>
  <c r="J167" i="1" s="1"/>
  <c r="J165" i="1"/>
  <c r="J164" i="1" s="1"/>
  <c r="J163" i="1" s="1"/>
  <c r="J161" i="1"/>
  <c r="J160" i="1" s="1"/>
  <c r="J158" i="1"/>
  <c r="J156" i="1"/>
  <c r="J150" i="1"/>
  <c r="J149" i="1" s="1"/>
  <c r="J147" i="1"/>
  <c r="J146" i="1" s="1"/>
  <c r="J144" i="1"/>
  <c r="J143" i="1" s="1"/>
  <c r="J135" i="1"/>
  <c r="J134" i="1" s="1"/>
  <c r="J132" i="1"/>
  <c r="J130" i="1"/>
  <c r="J124" i="1"/>
  <c r="J123" i="1" s="1"/>
  <c r="J122" i="1" s="1"/>
  <c r="J121" i="1" s="1"/>
  <c r="J119" i="1"/>
  <c r="J118" i="1" s="1"/>
  <c r="J116" i="1"/>
  <c r="J115" i="1" s="1"/>
  <c r="J113" i="1"/>
  <c r="J112" i="1" s="1"/>
  <c r="J110" i="1"/>
  <c r="J107" i="1"/>
  <c r="J106" i="1" s="1"/>
  <c r="J103" i="1"/>
  <c r="J102" i="1" s="1"/>
  <c r="J100" i="1"/>
  <c r="J97" i="1"/>
  <c r="J94" i="1"/>
  <c r="J93" i="1" s="1"/>
  <c r="J91" i="1"/>
  <c r="J90" i="1" s="1"/>
  <c r="J88" i="1"/>
  <c r="J87" i="1" s="1"/>
  <c r="J84" i="1"/>
  <c r="J83" i="1" s="1"/>
  <c r="J82" i="1" s="1"/>
  <c r="J80" i="1"/>
  <c r="J79" i="1" s="1"/>
  <c r="J74" i="1"/>
  <c r="J73" i="1" s="1"/>
  <c r="J71" i="1"/>
  <c r="J70" i="1" s="1"/>
  <c r="J67" i="1"/>
  <c r="J66" i="1" s="1"/>
  <c r="J64" i="1"/>
  <c r="J63" i="1" s="1"/>
  <c r="J61" i="1"/>
  <c r="J60" i="1" s="1"/>
  <c r="J55" i="1"/>
  <c r="J54" i="1" s="1"/>
  <c r="J52" i="1"/>
  <c r="J51" i="1" s="1"/>
  <c r="J49" i="1"/>
  <c r="J48" i="1" s="1"/>
  <c r="J46" i="1"/>
  <c r="J45" i="1" s="1"/>
  <c r="J43" i="1"/>
  <c r="J42" i="1" s="1"/>
  <c r="J40" i="1"/>
  <c r="J39" i="1" s="1"/>
  <c r="J36" i="1"/>
  <c r="J35" i="1" s="1"/>
  <c r="J33" i="1"/>
  <c r="J32" i="1" s="1"/>
  <c r="J30" i="1"/>
  <c r="J29" i="1" s="1"/>
  <c r="J27" i="1"/>
  <c r="J26" i="1" s="1"/>
  <c r="J21" i="1"/>
  <c r="J20" i="1" s="1"/>
  <c r="J18" i="1"/>
  <c r="J16" i="1"/>
  <c r="J12" i="1"/>
  <c r="J11" i="1" s="1"/>
  <c r="J10" i="1" s="1"/>
  <c r="N425" i="1" l="1"/>
  <c r="O425" i="1" s="1"/>
  <c r="O8" i="1"/>
  <c r="L425" i="1"/>
  <c r="S15" i="1"/>
  <c r="S129" i="1"/>
  <c r="S230" i="1"/>
  <c r="S229" i="1" s="1"/>
  <c r="J38" i="1"/>
  <c r="S280" i="1"/>
  <c r="S279" i="1" s="1"/>
  <c r="J413" i="1"/>
  <c r="J412" i="1" s="1"/>
  <c r="J411" i="1" s="1"/>
  <c r="J155" i="1"/>
  <c r="J154" i="1" s="1"/>
  <c r="J153" i="1" s="1"/>
  <c r="J280" i="1"/>
  <c r="J279" i="1" s="1"/>
  <c r="S204" i="1"/>
  <c r="J25" i="1"/>
  <c r="J15" i="1"/>
  <c r="J14" i="1" s="1"/>
  <c r="J9" i="1" s="1"/>
  <c r="J8" i="1" s="1"/>
  <c r="J129" i="1"/>
  <c r="J128" i="1" s="1"/>
  <c r="J127" i="1" s="1"/>
  <c r="J193" i="1"/>
  <c r="J187" i="1" s="1"/>
  <c r="J382" i="1"/>
  <c r="J312" i="1"/>
  <c r="J69" i="1"/>
  <c r="S382" i="1"/>
  <c r="J400" i="1"/>
  <c r="J399" i="1" s="1"/>
  <c r="S272" i="1"/>
  <c r="S69" i="1"/>
  <c r="J250" i="1"/>
  <c r="J370" i="1"/>
  <c r="J176" i="1"/>
  <c r="J204" i="1"/>
  <c r="J230" i="1"/>
  <c r="J229" i="1" s="1"/>
  <c r="J228" i="1" s="1"/>
  <c r="J363" i="1"/>
  <c r="S128" i="1"/>
  <c r="S193" i="1"/>
  <c r="S11" i="1"/>
  <c r="S10" i="1" s="1"/>
  <c r="S102" i="1"/>
  <c r="S48" i="1"/>
  <c r="S25" i="1"/>
  <c r="S39" i="1"/>
  <c r="S14" i="1"/>
  <c r="S122" i="1"/>
  <c r="S154" i="1"/>
  <c r="S168" i="1"/>
  <c r="S213" i="1"/>
  <c r="S220" i="1"/>
  <c r="S216" i="1" s="1"/>
  <c r="S378" i="1"/>
  <c r="S370" i="1" s="1"/>
  <c r="S404" i="1"/>
  <c r="S82" i="1"/>
  <c r="S96" i="1"/>
  <c r="S251" i="1"/>
  <c r="S258" i="1"/>
  <c r="S265" i="1"/>
  <c r="S293" i="1"/>
  <c r="S330" i="1"/>
  <c r="S363" i="1"/>
  <c r="S390" i="1"/>
  <c r="S413" i="1"/>
  <c r="S342" i="1"/>
  <c r="S171" i="1"/>
  <c r="S177" i="1"/>
  <c r="S201" i="1"/>
  <c r="S223" i="1"/>
  <c r="S289" i="1"/>
  <c r="S313" i="1"/>
  <c r="S359" i="1"/>
  <c r="J96" i="1"/>
  <c r="J86" i="1" s="1"/>
  <c r="J258" i="1"/>
  <c r="J276" i="1"/>
  <c r="J289" i="1"/>
  <c r="J300" i="1"/>
  <c r="J308" i="1"/>
  <c r="J381" i="1"/>
  <c r="J142" i="1"/>
  <c r="J137" i="1" s="1"/>
  <c r="J216" i="1"/>
  <c r="J293" i="1"/>
  <c r="I303" i="1"/>
  <c r="K303" i="1" s="1"/>
  <c r="M303" i="1" s="1"/>
  <c r="H302" i="1"/>
  <c r="H301" i="1" s="1"/>
  <c r="S127" i="1" l="1"/>
  <c r="S126" i="1" s="1"/>
  <c r="S121" i="1"/>
  <c r="S288" i="1"/>
  <c r="S412" i="1"/>
  <c r="S86" i="1"/>
  <c r="S187" i="1"/>
  <c r="S257" i="1"/>
  <c r="S212" i="1"/>
  <c r="S9" i="1"/>
  <c r="S176" i="1"/>
  <c r="S250" i="1"/>
  <c r="S167" i="1"/>
  <c r="S38" i="1"/>
  <c r="S312" i="1"/>
  <c r="S381" i="1"/>
  <c r="S400" i="1"/>
  <c r="J24" i="1"/>
  <c r="J23" i="1" s="1"/>
  <c r="J152" i="1"/>
  <c r="J272" i="1"/>
  <c r="J288" i="1"/>
  <c r="J307" i="1"/>
  <c r="J311" i="1"/>
  <c r="J358" i="1"/>
  <c r="J186" i="1"/>
  <c r="H300" i="1"/>
  <c r="I300" i="1" s="1"/>
  <c r="K300" i="1" s="1"/>
  <c r="M300" i="1" s="1"/>
  <c r="I301" i="1"/>
  <c r="K301" i="1" s="1"/>
  <c r="M301" i="1" s="1"/>
  <c r="I302" i="1"/>
  <c r="K302" i="1" s="1"/>
  <c r="M302" i="1" s="1"/>
  <c r="H166" i="1"/>
  <c r="S311" i="1" l="1"/>
  <c r="S8" i="1"/>
  <c r="S228" i="1"/>
  <c r="S399" i="1"/>
  <c r="S153" i="1"/>
  <c r="S411" i="1"/>
  <c r="S24" i="1"/>
  <c r="S186" i="1"/>
  <c r="S358" i="1"/>
  <c r="J126" i="1"/>
  <c r="J257" i="1"/>
  <c r="J306" i="1"/>
  <c r="H278" i="1"/>
  <c r="G151" i="1"/>
  <c r="H75" i="1"/>
  <c r="H72" i="1"/>
  <c r="H71" i="1" s="1"/>
  <c r="H70" i="1" s="1"/>
  <c r="G72" i="1"/>
  <c r="G41" i="1"/>
  <c r="H101" i="1"/>
  <c r="H100" i="1" s="1"/>
  <c r="G101" i="1"/>
  <c r="G100" i="1" s="1"/>
  <c r="G208" i="1"/>
  <c r="G310" i="1"/>
  <c r="G278" i="1"/>
  <c r="G277" i="1" s="1"/>
  <c r="G276" i="1" s="1"/>
  <c r="G275" i="1"/>
  <c r="I275" i="1" s="1"/>
  <c r="K275" i="1" s="1"/>
  <c r="M275" i="1" s="1"/>
  <c r="G326" i="1"/>
  <c r="I326" i="1" s="1"/>
  <c r="K326" i="1" s="1"/>
  <c r="M326" i="1" s="1"/>
  <c r="G292" i="1"/>
  <c r="G234" i="1"/>
  <c r="H234" i="1"/>
  <c r="P50" i="1"/>
  <c r="Q41" i="1"/>
  <c r="Q40" i="1" s="1"/>
  <c r="Q39" i="1" s="1"/>
  <c r="I200" i="1"/>
  <c r="K200" i="1" s="1"/>
  <c r="M200" i="1" s="1"/>
  <c r="R200" i="1"/>
  <c r="T200" i="1" s="1"/>
  <c r="W200" i="1"/>
  <c r="R136" i="1"/>
  <c r="T136" i="1" s="1"/>
  <c r="H52" i="1"/>
  <c r="H51" i="1" s="1"/>
  <c r="W101" i="1"/>
  <c r="W104" i="1"/>
  <c r="W105" i="1"/>
  <c r="W106" i="1"/>
  <c r="W107" i="1"/>
  <c r="R101" i="1"/>
  <c r="T101" i="1" s="1"/>
  <c r="R104" i="1"/>
  <c r="T104" i="1" s="1"/>
  <c r="R105" i="1"/>
  <c r="T105" i="1" s="1"/>
  <c r="R106" i="1"/>
  <c r="T106" i="1" s="1"/>
  <c r="I104" i="1"/>
  <c r="K104" i="1" s="1"/>
  <c r="M104" i="1" s="1"/>
  <c r="I105" i="1"/>
  <c r="K105" i="1" s="1"/>
  <c r="M105" i="1" s="1"/>
  <c r="I219" i="1"/>
  <c r="K219" i="1" s="1"/>
  <c r="M219" i="1" s="1"/>
  <c r="I222" i="1"/>
  <c r="K222" i="1" s="1"/>
  <c r="M222" i="1" s="1"/>
  <c r="I227" i="1"/>
  <c r="K227" i="1" s="1"/>
  <c r="M227" i="1" s="1"/>
  <c r="I232" i="1"/>
  <c r="K232" i="1" s="1"/>
  <c r="M232" i="1" s="1"/>
  <c r="I237" i="1"/>
  <c r="K237" i="1" s="1"/>
  <c r="M237" i="1" s="1"/>
  <c r="I253" i="1"/>
  <c r="K253" i="1" s="1"/>
  <c r="M253" i="1" s="1"/>
  <c r="I256" i="1"/>
  <c r="K256" i="1" s="1"/>
  <c r="M256" i="1" s="1"/>
  <c r="I261" i="1"/>
  <c r="K261" i="1" s="1"/>
  <c r="M261" i="1" s="1"/>
  <c r="I264" i="1"/>
  <c r="K264" i="1" s="1"/>
  <c r="M264" i="1" s="1"/>
  <c r="I271" i="1"/>
  <c r="K271" i="1" s="1"/>
  <c r="M271" i="1" s="1"/>
  <c r="I282" i="1"/>
  <c r="K282" i="1" s="1"/>
  <c r="M282" i="1" s="1"/>
  <c r="I284" i="1"/>
  <c r="K284" i="1" s="1"/>
  <c r="M284" i="1" s="1"/>
  <c r="I287" i="1"/>
  <c r="K287" i="1" s="1"/>
  <c r="M287" i="1" s="1"/>
  <c r="I292" i="1"/>
  <c r="K292" i="1" s="1"/>
  <c r="M292" i="1" s="1"/>
  <c r="I296" i="1"/>
  <c r="K296" i="1" s="1"/>
  <c r="M296" i="1" s="1"/>
  <c r="I299" i="1"/>
  <c r="K299" i="1" s="1"/>
  <c r="M299" i="1" s="1"/>
  <c r="I310" i="1"/>
  <c r="K310" i="1" s="1"/>
  <c r="M310" i="1" s="1"/>
  <c r="I315" i="1"/>
  <c r="K315" i="1" s="1"/>
  <c r="M315" i="1" s="1"/>
  <c r="I318" i="1"/>
  <c r="K318" i="1" s="1"/>
  <c r="M318" i="1" s="1"/>
  <c r="I321" i="1"/>
  <c r="K321" i="1" s="1"/>
  <c r="M321" i="1" s="1"/>
  <c r="I324" i="1"/>
  <c r="K324" i="1" s="1"/>
  <c r="M324" i="1" s="1"/>
  <c r="I329" i="1"/>
  <c r="K329" i="1" s="1"/>
  <c r="M329" i="1" s="1"/>
  <c r="I335" i="1"/>
  <c r="K335" i="1" s="1"/>
  <c r="M335" i="1" s="1"/>
  <c r="I338" i="1"/>
  <c r="K338" i="1" s="1"/>
  <c r="M338" i="1" s="1"/>
  <c r="I341" i="1"/>
  <c r="K341" i="1" s="1"/>
  <c r="M341" i="1" s="1"/>
  <c r="I344" i="1"/>
  <c r="K344" i="1" s="1"/>
  <c r="M344" i="1" s="1"/>
  <c r="I347" i="1"/>
  <c r="K347" i="1" s="1"/>
  <c r="M347" i="1" s="1"/>
  <c r="I353" i="1"/>
  <c r="K353" i="1" s="1"/>
  <c r="M353" i="1" s="1"/>
  <c r="I357" i="1"/>
  <c r="K357" i="1" s="1"/>
  <c r="M357" i="1" s="1"/>
  <c r="I362" i="1"/>
  <c r="K362" i="1" s="1"/>
  <c r="M362" i="1" s="1"/>
  <c r="I366" i="1"/>
  <c r="K366" i="1" s="1"/>
  <c r="M366" i="1" s="1"/>
  <c r="I369" i="1"/>
  <c r="K369" i="1" s="1"/>
  <c r="M369" i="1" s="1"/>
  <c r="I373" i="1"/>
  <c r="K373" i="1" s="1"/>
  <c r="M373" i="1" s="1"/>
  <c r="I374" i="1"/>
  <c r="K374" i="1" s="1"/>
  <c r="M374" i="1" s="1"/>
  <c r="I377" i="1"/>
  <c r="K377" i="1" s="1"/>
  <c r="M377" i="1" s="1"/>
  <c r="I380" i="1"/>
  <c r="K380" i="1" s="1"/>
  <c r="M380" i="1" s="1"/>
  <c r="I384" i="1"/>
  <c r="K384" i="1" s="1"/>
  <c r="M384" i="1" s="1"/>
  <c r="I386" i="1"/>
  <c r="K386" i="1" s="1"/>
  <c r="M386" i="1" s="1"/>
  <c r="I389" i="1"/>
  <c r="K389" i="1" s="1"/>
  <c r="M389" i="1" s="1"/>
  <c r="I392" i="1"/>
  <c r="K392" i="1" s="1"/>
  <c r="M392" i="1" s="1"/>
  <c r="I395" i="1"/>
  <c r="K395" i="1" s="1"/>
  <c r="M395" i="1" s="1"/>
  <c r="I398" i="1"/>
  <c r="K398" i="1" s="1"/>
  <c r="M398" i="1" s="1"/>
  <c r="I403" i="1"/>
  <c r="K403" i="1" s="1"/>
  <c r="M403" i="1" s="1"/>
  <c r="I406" i="1"/>
  <c r="K406" i="1" s="1"/>
  <c r="M406" i="1" s="1"/>
  <c r="I410" i="1"/>
  <c r="K410" i="1" s="1"/>
  <c r="M410" i="1" s="1"/>
  <c r="I416" i="1"/>
  <c r="K416" i="1" s="1"/>
  <c r="M416" i="1" s="1"/>
  <c r="I418" i="1"/>
  <c r="K418" i="1" s="1"/>
  <c r="M418" i="1" s="1"/>
  <c r="I421" i="1"/>
  <c r="K421" i="1" s="1"/>
  <c r="M421" i="1" s="1"/>
  <c r="I424" i="1"/>
  <c r="K424" i="1" s="1"/>
  <c r="M424" i="1" s="1"/>
  <c r="W275" i="1"/>
  <c r="W278" i="1"/>
  <c r="R278" i="1"/>
  <c r="T278" i="1" s="1"/>
  <c r="W403" i="1"/>
  <c r="W406" i="1"/>
  <c r="W410" i="1"/>
  <c r="W416" i="1"/>
  <c r="W418" i="1"/>
  <c r="W421" i="1"/>
  <c r="W424" i="1"/>
  <c r="R416" i="1"/>
  <c r="T416" i="1" s="1"/>
  <c r="R418" i="1"/>
  <c r="T418" i="1" s="1"/>
  <c r="R421" i="1"/>
  <c r="T421" i="1" s="1"/>
  <c r="R424" i="1"/>
  <c r="T424" i="1" s="1"/>
  <c r="H252" i="1"/>
  <c r="H194" i="1"/>
  <c r="V423" i="1"/>
  <c r="V422" i="1" s="1"/>
  <c r="V419" i="1"/>
  <c r="V417" i="1"/>
  <c r="V415" i="1"/>
  <c r="V409" i="1"/>
  <c r="V408" i="1" s="1"/>
  <c r="V407" i="1" s="1"/>
  <c r="V405" i="1"/>
  <c r="V404" i="1" s="1"/>
  <c r="V402" i="1"/>
  <c r="V401" i="1" s="1"/>
  <c r="V397" i="1"/>
  <c r="V396" i="1" s="1"/>
  <c r="V394" i="1"/>
  <c r="V393" i="1" s="1"/>
  <c r="V391" i="1"/>
  <c r="V390" i="1" s="1"/>
  <c r="V388" i="1"/>
  <c r="V387" i="1" s="1"/>
  <c r="V385" i="1"/>
  <c r="V383" i="1"/>
  <c r="V379" i="1"/>
  <c r="V378" i="1" s="1"/>
  <c r="V376" i="1"/>
  <c r="V375" i="1" s="1"/>
  <c r="V372" i="1"/>
  <c r="V371" i="1" s="1"/>
  <c r="V368" i="1"/>
  <c r="V367" i="1" s="1"/>
  <c r="V365" i="1"/>
  <c r="V364" i="1" s="1"/>
  <c r="V361" i="1"/>
  <c r="V360" i="1" s="1"/>
  <c r="V359" i="1" s="1"/>
  <c r="V356" i="1"/>
  <c r="V355" i="1" s="1"/>
  <c r="V354" i="1" s="1"/>
  <c r="V352" i="1"/>
  <c r="V351" i="1" s="1"/>
  <c r="V346" i="1"/>
  <c r="V345" i="1" s="1"/>
  <c r="V343" i="1"/>
  <c r="V342" i="1" s="1"/>
  <c r="V340" i="1"/>
  <c r="V339" i="1" s="1"/>
  <c r="V337" i="1"/>
  <c r="V336" i="1" s="1"/>
  <c r="V334" i="1"/>
  <c r="V333" i="1" s="1"/>
  <c r="V331" i="1"/>
  <c r="V330" i="1" s="1"/>
  <c r="V328" i="1"/>
  <c r="V327" i="1" s="1"/>
  <c r="V325" i="1"/>
  <c r="V323" i="1"/>
  <c r="V322" i="1" s="1"/>
  <c r="V320" i="1"/>
  <c r="V319" i="1" s="1"/>
  <c r="V317" i="1"/>
  <c r="V316" i="1" s="1"/>
  <c r="V314" i="1"/>
  <c r="V313" i="1" s="1"/>
  <c r="V309" i="1"/>
  <c r="V308" i="1" s="1"/>
  <c r="V307" i="1" s="1"/>
  <c r="V306" i="1" s="1"/>
  <c r="V298" i="1"/>
  <c r="V297" i="1" s="1"/>
  <c r="V295" i="1"/>
  <c r="V294" i="1" s="1"/>
  <c r="V291" i="1"/>
  <c r="V290" i="1" s="1"/>
  <c r="V289" i="1" s="1"/>
  <c r="V286" i="1"/>
  <c r="V285" i="1" s="1"/>
  <c r="V283" i="1"/>
  <c r="V281" i="1"/>
  <c r="V277" i="1"/>
  <c r="V276" i="1" s="1"/>
  <c r="V274" i="1"/>
  <c r="V273" i="1" s="1"/>
  <c r="V270" i="1"/>
  <c r="V269" i="1" s="1"/>
  <c r="V265" i="1" s="1"/>
  <c r="V263" i="1"/>
  <c r="V262" i="1" s="1"/>
  <c r="V260" i="1"/>
  <c r="V259" i="1" s="1"/>
  <c r="V255" i="1"/>
  <c r="V254" i="1" s="1"/>
  <c r="V252" i="1"/>
  <c r="V251" i="1" s="1"/>
  <c r="V236" i="1"/>
  <c r="V233" i="1"/>
  <c r="V231" i="1"/>
  <c r="V226" i="1"/>
  <c r="V225" i="1" s="1"/>
  <c r="V224" i="1" s="1"/>
  <c r="V223" i="1" s="1"/>
  <c r="V221" i="1"/>
  <c r="V220" i="1" s="1"/>
  <c r="V218" i="1"/>
  <c r="V217" i="1" s="1"/>
  <c r="V214" i="1"/>
  <c r="V213" i="1" s="1"/>
  <c r="V212" i="1" s="1"/>
  <c r="V210" i="1"/>
  <c r="V209" i="1" s="1"/>
  <c r="V207" i="1"/>
  <c r="V205" i="1"/>
  <c r="V202" i="1"/>
  <c r="V201" i="1" s="1"/>
  <c r="V199" i="1"/>
  <c r="V198" i="1" s="1"/>
  <c r="V196" i="1"/>
  <c r="V194" i="1"/>
  <c r="V191" i="1"/>
  <c r="V189" i="1"/>
  <c r="V183" i="1"/>
  <c r="V182" i="1" s="1"/>
  <c r="V181" i="1" s="1"/>
  <c r="V179" i="1"/>
  <c r="V178" i="1" s="1"/>
  <c r="V177" i="1" s="1"/>
  <c r="V174" i="1"/>
  <c r="V173" i="1" s="1"/>
  <c r="V172" i="1" s="1"/>
  <c r="V171" i="1" s="1"/>
  <c r="V169" i="1"/>
  <c r="V168" i="1" s="1"/>
  <c r="V167" i="1" s="1"/>
  <c r="V165" i="1"/>
  <c r="V164" i="1" s="1"/>
  <c r="V163" i="1" s="1"/>
  <c r="V161" i="1"/>
  <c r="V160" i="1" s="1"/>
  <c r="V158" i="1"/>
  <c r="V156" i="1"/>
  <c r="V150" i="1"/>
  <c r="V149" i="1" s="1"/>
  <c r="V147" i="1"/>
  <c r="V146" i="1" s="1"/>
  <c r="V144" i="1"/>
  <c r="V143" i="1" s="1"/>
  <c r="V137" i="1"/>
  <c r="V135" i="1"/>
  <c r="V134" i="1" s="1"/>
  <c r="V132" i="1"/>
  <c r="V130" i="1"/>
  <c r="V124" i="1"/>
  <c r="V123" i="1" s="1"/>
  <c r="V122" i="1" s="1"/>
  <c r="V121" i="1" s="1"/>
  <c r="V103" i="1"/>
  <c r="V102" i="1" s="1"/>
  <c r="V100" i="1"/>
  <c r="V97" i="1"/>
  <c r="V94" i="1"/>
  <c r="V93" i="1" s="1"/>
  <c r="V91" i="1"/>
  <c r="V90" i="1" s="1"/>
  <c r="V88" i="1"/>
  <c r="V87" i="1" s="1"/>
  <c r="V84" i="1"/>
  <c r="V83" i="1" s="1"/>
  <c r="V82" i="1" s="1"/>
  <c r="V80" i="1"/>
  <c r="V79" i="1" s="1"/>
  <c r="V74" i="1"/>
  <c r="V73" i="1" s="1"/>
  <c r="V71" i="1"/>
  <c r="V70" i="1" s="1"/>
  <c r="V67" i="1"/>
  <c r="V66" i="1" s="1"/>
  <c r="V64" i="1"/>
  <c r="V63" i="1" s="1"/>
  <c r="V61" i="1"/>
  <c r="V60" i="1" s="1"/>
  <c r="V55" i="1"/>
  <c r="V54" i="1" s="1"/>
  <c r="V52" i="1"/>
  <c r="V51" i="1" s="1"/>
  <c r="V49" i="1"/>
  <c r="V48" i="1" s="1"/>
  <c r="V46" i="1"/>
  <c r="V45" i="1" s="1"/>
  <c r="V43" i="1"/>
  <c r="V42" i="1" s="1"/>
  <c r="V40" i="1"/>
  <c r="V39" i="1" s="1"/>
  <c r="V36" i="1"/>
  <c r="V35" i="1" s="1"/>
  <c r="V33" i="1"/>
  <c r="V32" i="1" s="1"/>
  <c r="V30" i="1"/>
  <c r="V29" i="1" s="1"/>
  <c r="V27" i="1"/>
  <c r="V26" i="1" s="1"/>
  <c r="V21" i="1"/>
  <c r="V20" i="1" s="1"/>
  <c r="V18" i="1"/>
  <c r="V16" i="1"/>
  <c r="V12" i="1"/>
  <c r="V11" i="1" s="1"/>
  <c r="V10" i="1" s="1"/>
  <c r="U423" i="1"/>
  <c r="U420" i="1"/>
  <c r="U417" i="1"/>
  <c r="W417" i="1" s="1"/>
  <c r="U415" i="1"/>
  <c r="U409" i="1"/>
  <c r="U405" i="1"/>
  <c r="U404" i="1" s="1"/>
  <c r="U402" i="1"/>
  <c r="U401" i="1" s="1"/>
  <c r="W401" i="1" s="1"/>
  <c r="U397" i="1"/>
  <c r="U396" i="1" s="1"/>
  <c r="U394" i="1"/>
  <c r="U393" i="1" s="1"/>
  <c r="U391" i="1"/>
  <c r="U390" i="1" s="1"/>
  <c r="U388" i="1"/>
  <c r="U387" i="1" s="1"/>
  <c r="U385" i="1"/>
  <c r="U383" i="1"/>
  <c r="U379" i="1"/>
  <c r="U378" i="1" s="1"/>
  <c r="U376" i="1"/>
  <c r="U375" i="1" s="1"/>
  <c r="U372" i="1"/>
  <c r="U371" i="1" s="1"/>
  <c r="U368" i="1"/>
  <c r="U367" i="1" s="1"/>
  <c r="U365" i="1"/>
  <c r="U364" i="1" s="1"/>
  <c r="U361" i="1"/>
  <c r="U360" i="1" s="1"/>
  <c r="U359" i="1" s="1"/>
  <c r="U356" i="1"/>
  <c r="U355" i="1" s="1"/>
  <c r="U354" i="1" s="1"/>
  <c r="U352" i="1"/>
  <c r="U351" i="1" s="1"/>
  <c r="U346" i="1"/>
  <c r="U345" i="1" s="1"/>
  <c r="U343" i="1"/>
  <c r="U342" i="1" s="1"/>
  <c r="U340" i="1"/>
  <c r="U339" i="1" s="1"/>
  <c r="U337" i="1"/>
  <c r="U336" i="1" s="1"/>
  <c r="U334" i="1"/>
  <c r="U333" i="1" s="1"/>
  <c r="U331" i="1"/>
  <c r="U330" i="1" s="1"/>
  <c r="U328" i="1"/>
  <c r="U327" i="1" s="1"/>
  <c r="U325" i="1"/>
  <c r="U323" i="1"/>
  <c r="U322" i="1" s="1"/>
  <c r="U320" i="1"/>
  <c r="U319" i="1" s="1"/>
  <c r="U317" i="1"/>
  <c r="U316" i="1" s="1"/>
  <c r="U314" i="1"/>
  <c r="U313" i="1" s="1"/>
  <c r="U309" i="1"/>
  <c r="U308" i="1" s="1"/>
  <c r="U307" i="1" s="1"/>
  <c r="U306" i="1" s="1"/>
  <c r="U298" i="1"/>
  <c r="U297" i="1" s="1"/>
  <c r="U295" i="1"/>
  <c r="U294" i="1" s="1"/>
  <c r="U291" i="1"/>
  <c r="U290" i="1" s="1"/>
  <c r="U289" i="1" s="1"/>
  <c r="U286" i="1"/>
  <c r="U285" i="1" s="1"/>
  <c r="U283" i="1"/>
  <c r="U281" i="1"/>
  <c r="U277" i="1"/>
  <c r="U276" i="1" s="1"/>
  <c r="U274" i="1"/>
  <c r="U273" i="1" s="1"/>
  <c r="U270" i="1"/>
  <c r="U269" i="1" s="1"/>
  <c r="U265" i="1" s="1"/>
  <c r="U263" i="1"/>
  <c r="U262" i="1" s="1"/>
  <c r="U260" i="1"/>
  <c r="U259" i="1" s="1"/>
  <c r="U255" i="1"/>
  <c r="U254" i="1" s="1"/>
  <c r="U252" i="1"/>
  <c r="U251" i="1" s="1"/>
  <c r="U236" i="1"/>
  <c r="U233" i="1"/>
  <c r="U231" i="1"/>
  <c r="U226" i="1"/>
  <c r="U225" i="1" s="1"/>
  <c r="U224" i="1" s="1"/>
  <c r="U223" i="1" s="1"/>
  <c r="U221" i="1"/>
  <c r="U220" i="1" s="1"/>
  <c r="U218" i="1"/>
  <c r="U217" i="1" s="1"/>
  <c r="U214" i="1"/>
  <c r="U213" i="1" s="1"/>
  <c r="U212" i="1" s="1"/>
  <c r="U210" i="1"/>
  <c r="U209" i="1" s="1"/>
  <c r="U207" i="1"/>
  <c r="U205" i="1"/>
  <c r="U202" i="1"/>
  <c r="U201" i="1" s="1"/>
  <c r="U199" i="1"/>
  <c r="U198" i="1" s="1"/>
  <c r="U196" i="1"/>
  <c r="U194" i="1"/>
  <c r="U191" i="1"/>
  <c r="U189" i="1"/>
  <c r="U183" i="1"/>
  <c r="U182" i="1" s="1"/>
  <c r="U181" i="1" s="1"/>
  <c r="U179" i="1"/>
  <c r="U178" i="1" s="1"/>
  <c r="U177" i="1" s="1"/>
  <c r="U174" i="1"/>
  <c r="U173" i="1" s="1"/>
  <c r="U172" i="1" s="1"/>
  <c r="U171" i="1" s="1"/>
  <c r="U169" i="1"/>
  <c r="U168" i="1" s="1"/>
  <c r="U167" i="1" s="1"/>
  <c r="U165" i="1"/>
  <c r="U164" i="1" s="1"/>
  <c r="U163" i="1" s="1"/>
  <c r="U161" i="1"/>
  <c r="U160" i="1" s="1"/>
  <c r="U158" i="1"/>
  <c r="U156" i="1"/>
  <c r="U150" i="1"/>
  <c r="U149" i="1" s="1"/>
  <c r="U147" i="1"/>
  <c r="U146" i="1" s="1"/>
  <c r="U144" i="1"/>
  <c r="U143" i="1" s="1"/>
  <c r="U137" i="1"/>
  <c r="U135" i="1"/>
  <c r="U134" i="1" s="1"/>
  <c r="U132" i="1"/>
  <c r="U130" i="1"/>
  <c r="U124" i="1"/>
  <c r="U123" i="1" s="1"/>
  <c r="U122" i="1" s="1"/>
  <c r="U121" i="1" s="1"/>
  <c r="U103" i="1"/>
  <c r="U102" i="1" s="1"/>
  <c r="U100" i="1"/>
  <c r="U97" i="1"/>
  <c r="U94" i="1"/>
  <c r="U93" i="1" s="1"/>
  <c r="U91" i="1"/>
  <c r="U90" i="1" s="1"/>
  <c r="U88" i="1"/>
  <c r="U87" i="1" s="1"/>
  <c r="U84" i="1"/>
  <c r="U83" i="1" s="1"/>
  <c r="U82" i="1" s="1"/>
  <c r="U80" i="1"/>
  <c r="U79" i="1" s="1"/>
  <c r="U74" i="1"/>
  <c r="U73" i="1" s="1"/>
  <c r="U71" i="1"/>
  <c r="U70" i="1" s="1"/>
  <c r="U67" i="1"/>
  <c r="U66" i="1" s="1"/>
  <c r="U64" i="1"/>
  <c r="U63" i="1" s="1"/>
  <c r="U61" i="1"/>
  <c r="U60" i="1" s="1"/>
  <c r="U55" i="1"/>
  <c r="U54" i="1" s="1"/>
  <c r="U52" i="1"/>
  <c r="U51" i="1" s="1"/>
  <c r="U49" i="1"/>
  <c r="U48" i="1" s="1"/>
  <c r="U46" i="1"/>
  <c r="U45" i="1" s="1"/>
  <c r="U43" i="1"/>
  <c r="U42" i="1" s="1"/>
  <c r="U40" i="1"/>
  <c r="U39" i="1" s="1"/>
  <c r="U36" i="1"/>
  <c r="U35" i="1" s="1"/>
  <c r="U33" i="1"/>
  <c r="U32" i="1" s="1"/>
  <c r="U30" i="1"/>
  <c r="U29" i="1" s="1"/>
  <c r="U27" i="1"/>
  <c r="U26" i="1" s="1"/>
  <c r="U21" i="1"/>
  <c r="U20" i="1" s="1"/>
  <c r="U18" i="1"/>
  <c r="U16" i="1"/>
  <c r="U12" i="1"/>
  <c r="U11" i="1" s="1"/>
  <c r="U10" i="1" s="1"/>
  <c r="R13" i="1"/>
  <c r="T13" i="1" s="1"/>
  <c r="R17" i="1"/>
  <c r="T17" i="1" s="1"/>
  <c r="R19" i="1"/>
  <c r="T19" i="1" s="1"/>
  <c r="R22" i="1"/>
  <c r="T22" i="1" s="1"/>
  <c r="R28" i="1"/>
  <c r="T28" i="1" s="1"/>
  <c r="R31" i="1"/>
  <c r="T31" i="1" s="1"/>
  <c r="R34" i="1"/>
  <c r="T34" i="1" s="1"/>
  <c r="R37" i="1"/>
  <c r="T37" i="1" s="1"/>
  <c r="R44" i="1"/>
  <c r="T44" i="1" s="1"/>
  <c r="R50" i="1"/>
  <c r="T50" i="1" s="1"/>
  <c r="R53" i="1"/>
  <c r="T53" i="1" s="1"/>
  <c r="R56" i="1"/>
  <c r="T56" i="1" s="1"/>
  <c r="R62" i="1"/>
  <c r="T62" i="1" s="1"/>
  <c r="R65" i="1"/>
  <c r="T65" i="1" s="1"/>
  <c r="R68" i="1"/>
  <c r="T68" i="1" s="1"/>
  <c r="R72" i="1"/>
  <c r="T72" i="1" s="1"/>
  <c r="R75" i="1"/>
  <c r="T75" i="1" s="1"/>
  <c r="R81" i="1"/>
  <c r="T81" i="1" s="1"/>
  <c r="R85" i="1"/>
  <c r="T85" i="1" s="1"/>
  <c r="R89" i="1"/>
  <c r="T89" i="1" s="1"/>
  <c r="R92" i="1"/>
  <c r="T92" i="1" s="1"/>
  <c r="R95" i="1"/>
  <c r="T95" i="1" s="1"/>
  <c r="R98" i="1"/>
  <c r="T98" i="1" s="1"/>
  <c r="R99" i="1"/>
  <c r="T99" i="1" s="1"/>
  <c r="R107" i="1"/>
  <c r="T107" i="1" s="1"/>
  <c r="R108" i="1"/>
  <c r="T108" i="1" s="1"/>
  <c r="R109" i="1"/>
  <c r="T109" i="1" s="1"/>
  <c r="R110" i="1"/>
  <c r="T110" i="1" s="1"/>
  <c r="R111" i="1"/>
  <c r="T111" i="1" s="1"/>
  <c r="R112" i="1"/>
  <c r="T112" i="1" s="1"/>
  <c r="R113" i="1"/>
  <c r="T113" i="1" s="1"/>
  <c r="R114" i="1"/>
  <c r="T114" i="1" s="1"/>
  <c r="R115" i="1"/>
  <c r="T115" i="1" s="1"/>
  <c r="R116" i="1"/>
  <c r="T116" i="1" s="1"/>
  <c r="R117" i="1"/>
  <c r="T117" i="1" s="1"/>
  <c r="R118" i="1"/>
  <c r="T118" i="1" s="1"/>
  <c r="R119" i="1"/>
  <c r="T119" i="1" s="1"/>
  <c r="R120" i="1"/>
  <c r="T120" i="1" s="1"/>
  <c r="R125" i="1"/>
  <c r="T125" i="1" s="1"/>
  <c r="R131" i="1"/>
  <c r="T131" i="1" s="1"/>
  <c r="R133" i="1"/>
  <c r="T133" i="1" s="1"/>
  <c r="R142" i="1"/>
  <c r="T142" i="1" s="1"/>
  <c r="R145" i="1"/>
  <c r="T145" i="1" s="1"/>
  <c r="R148" i="1"/>
  <c r="T148" i="1" s="1"/>
  <c r="R151" i="1"/>
  <c r="T151" i="1" s="1"/>
  <c r="R157" i="1"/>
  <c r="T157" i="1" s="1"/>
  <c r="R159" i="1"/>
  <c r="T159" i="1" s="1"/>
  <c r="R162" i="1"/>
  <c r="T162" i="1" s="1"/>
  <c r="R166" i="1"/>
  <c r="T166" i="1" s="1"/>
  <c r="R170" i="1"/>
  <c r="T170" i="1" s="1"/>
  <c r="R175" i="1"/>
  <c r="T175" i="1" s="1"/>
  <c r="R180" i="1"/>
  <c r="T180" i="1" s="1"/>
  <c r="R184" i="1"/>
  <c r="T184" i="1" s="1"/>
  <c r="R188" i="1"/>
  <c r="T188" i="1" s="1"/>
  <c r="R190" i="1"/>
  <c r="T190" i="1" s="1"/>
  <c r="R192" i="1"/>
  <c r="T192" i="1" s="1"/>
  <c r="R195" i="1"/>
  <c r="T195" i="1" s="1"/>
  <c r="R197" i="1"/>
  <c r="T197" i="1" s="1"/>
  <c r="R203" i="1"/>
  <c r="T203" i="1" s="1"/>
  <c r="R206" i="1"/>
  <c r="T206" i="1" s="1"/>
  <c r="R208" i="1"/>
  <c r="T208" i="1" s="1"/>
  <c r="R211" i="1"/>
  <c r="T211" i="1" s="1"/>
  <c r="R215" i="1"/>
  <c r="T215" i="1" s="1"/>
  <c r="R219" i="1"/>
  <c r="T219" i="1" s="1"/>
  <c r="R222" i="1"/>
  <c r="T222" i="1" s="1"/>
  <c r="R227" i="1"/>
  <c r="T227" i="1" s="1"/>
  <c r="R232" i="1"/>
  <c r="T232" i="1" s="1"/>
  <c r="R234" i="1"/>
  <c r="T234" i="1" s="1"/>
  <c r="R235" i="1"/>
  <c r="T235" i="1" s="1"/>
  <c r="R237" i="1"/>
  <c r="T237" i="1" s="1"/>
  <c r="R253" i="1"/>
  <c r="T253" i="1" s="1"/>
  <c r="R256" i="1"/>
  <c r="T256" i="1" s="1"/>
  <c r="R261" i="1"/>
  <c r="T261" i="1" s="1"/>
  <c r="R264" i="1"/>
  <c r="T264" i="1" s="1"/>
  <c r="R271" i="1"/>
  <c r="T271" i="1" s="1"/>
  <c r="R275" i="1"/>
  <c r="T275" i="1" s="1"/>
  <c r="R282" i="1"/>
  <c r="T282" i="1" s="1"/>
  <c r="R284" i="1"/>
  <c r="T284" i="1" s="1"/>
  <c r="R287" i="1"/>
  <c r="T287" i="1" s="1"/>
  <c r="R292" i="1"/>
  <c r="T292" i="1" s="1"/>
  <c r="R296" i="1"/>
  <c r="T296" i="1" s="1"/>
  <c r="R299" i="1"/>
  <c r="T299" i="1" s="1"/>
  <c r="R310" i="1"/>
  <c r="T310" i="1" s="1"/>
  <c r="R315" i="1"/>
  <c r="T315" i="1" s="1"/>
  <c r="R318" i="1"/>
  <c r="T318" i="1" s="1"/>
  <c r="R321" i="1"/>
  <c r="T321" i="1" s="1"/>
  <c r="R324" i="1"/>
  <c r="T324" i="1" s="1"/>
  <c r="R326" i="1"/>
  <c r="T326" i="1" s="1"/>
  <c r="R329" i="1"/>
  <c r="T329" i="1" s="1"/>
  <c r="R332" i="1"/>
  <c r="T332" i="1" s="1"/>
  <c r="R335" i="1"/>
  <c r="T335" i="1" s="1"/>
  <c r="R338" i="1"/>
  <c r="T338" i="1" s="1"/>
  <c r="R341" i="1"/>
  <c r="T341" i="1" s="1"/>
  <c r="R344" i="1"/>
  <c r="T344" i="1" s="1"/>
  <c r="R347" i="1"/>
  <c r="T347" i="1" s="1"/>
  <c r="R353" i="1"/>
  <c r="T353" i="1" s="1"/>
  <c r="R357" i="1"/>
  <c r="T357" i="1" s="1"/>
  <c r="R362" i="1"/>
  <c r="T362" i="1" s="1"/>
  <c r="R366" i="1"/>
  <c r="T366" i="1" s="1"/>
  <c r="R369" i="1"/>
  <c r="T369" i="1" s="1"/>
  <c r="R373" i="1"/>
  <c r="T373" i="1" s="1"/>
  <c r="R374" i="1"/>
  <c r="T374" i="1" s="1"/>
  <c r="R377" i="1"/>
  <c r="T377" i="1" s="1"/>
  <c r="R380" i="1"/>
  <c r="T380" i="1" s="1"/>
  <c r="R384" i="1"/>
  <c r="T384" i="1" s="1"/>
  <c r="R386" i="1"/>
  <c r="T386" i="1" s="1"/>
  <c r="R389" i="1"/>
  <c r="T389" i="1" s="1"/>
  <c r="R392" i="1"/>
  <c r="T392" i="1" s="1"/>
  <c r="R395" i="1"/>
  <c r="T395" i="1" s="1"/>
  <c r="R398" i="1"/>
  <c r="T398" i="1" s="1"/>
  <c r="R403" i="1"/>
  <c r="T403" i="1" s="1"/>
  <c r="R406" i="1"/>
  <c r="T406" i="1" s="1"/>
  <c r="R410" i="1"/>
  <c r="T410" i="1" s="1"/>
  <c r="Q423" i="1"/>
  <c r="Q422" i="1" s="1"/>
  <c r="Q420" i="1"/>
  <c r="Q419" i="1" s="1"/>
  <c r="Q417" i="1"/>
  <c r="Q415" i="1"/>
  <c r="Q409" i="1"/>
  <c r="Q408" i="1" s="1"/>
  <c r="Q407" i="1" s="1"/>
  <c r="Q405" i="1"/>
  <c r="Q404" i="1" s="1"/>
  <c r="Q402" i="1"/>
  <c r="Q401" i="1" s="1"/>
  <c r="Q397" i="1"/>
  <c r="Q396" i="1" s="1"/>
  <c r="Q394" i="1"/>
  <c r="Q393" i="1" s="1"/>
  <c r="Q391" i="1"/>
  <c r="Q390" i="1" s="1"/>
  <c r="Q388" i="1"/>
  <c r="Q387" i="1" s="1"/>
  <c r="Q385" i="1"/>
  <c r="Q383" i="1"/>
  <c r="Q379" i="1"/>
  <c r="Q378" i="1" s="1"/>
  <c r="Q376" i="1"/>
  <c r="Q375" i="1" s="1"/>
  <c r="Q372" i="1"/>
  <c r="Q371" i="1" s="1"/>
  <c r="Q368" i="1"/>
  <c r="Q367" i="1" s="1"/>
  <c r="Q365" i="1"/>
  <c r="Q364" i="1" s="1"/>
  <c r="Q361" i="1"/>
  <c r="Q360" i="1" s="1"/>
  <c r="Q359" i="1" s="1"/>
  <c r="Q356" i="1"/>
  <c r="Q355" i="1" s="1"/>
  <c r="Q354" i="1" s="1"/>
  <c r="Q352" i="1"/>
  <c r="Q351" i="1" s="1"/>
  <c r="Q346" i="1"/>
  <c r="Q345" i="1" s="1"/>
  <c r="Q343" i="1"/>
  <c r="Q342" i="1" s="1"/>
  <c r="Q340" i="1"/>
  <c r="Q339" i="1" s="1"/>
  <c r="Q337" i="1"/>
  <c r="Q336" i="1" s="1"/>
  <c r="Q334" i="1"/>
  <c r="Q333" i="1" s="1"/>
  <c r="Q331" i="1"/>
  <c r="Q330" i="1" s="1"/>
  <c r="Q328" i="1"/>
  <c r="Q327" i="1" s="1"/>
  <c r="Q325" i="1"/>
  <c r="Q323" i="1"/>
  <c r="Q322" i="1" s="1"/>
  <c r="Q320" i="1"/>
  <c r="Q319" i="1" s="1"/>
  <c r="Q317" i="1"/>
  <c r="Q316" i="1" s="1"/>
  <c r="Q314" i="1"/>
  <c r="Q313" i="1" s="1"/>
  <c r="Q309" i="1"/>
  <c r="Q308" i="1" s="1"/>
  <c r="Q307" i="1" s="1"/>
  <c r="Q306" i="1" s="1"/>
  <c r="Q298" i="1"/>
  <c r="Q297" i="1" s="1"/>
  <c r="Q295" i="1"/>
  <c r="Q294" i="1" s="1"/>
  <c r="Q291" i="1"/>
  <c r="Q290" i="1" s="1"/>
  <c r="Q289" i="1" s="1"/>
  <c r="Q286" i="1"/>
  <c r="Q285" i="1" s="1"/>
  <c r="Q283" i="1"/>
  <c r="Q281" i="1"/>
  <c r="Q277" i="1"/>
  <c r="Q276" i="1" s="1"/>
  <c r="Q274" i="1"/>
  <c r="Q273" i="1" s="1"/>
  <c r="Q270" i="1"/>
  <c r="Q269" i="1" s="1"/>
  <c r="Q265" i="1" s="1"/>
  <c r="Q263" i="1"/>
  <c r="Q262" i="1" s="1"/>
  <c r="Q260" i="1"/>
  <c r="Q259" i="1" s="1"/>
  <c r="Q255" i="1"/>
  <c r="Q254" i="1" s="1"/>
  <c r="Q252" i="1"/>
  <c r="Q251" i="1" s="1"/>
  <c r="Q236" i="1"/>
  <c r="Q233" i="1"/>
  <c r="Q231" i="1"/>
  <c r="Q226" i="1"/>
  <c r="Q225" i="1" s="1"/>
  <c r="Q224" i="1" s="1"/>
  <c r="Q223" i="1" s="1"/>
  <c r="Q221" i="1"/>
  <c r="Q220" i="1" s="1"/>
  <c r="Q218" i="1"/>
  <c r="Q217" i="1" s="1"/>
  <c r="Q214" i="1"/>
  <c r="Q213" i="1" s="1"/>
  <c r="Q212" i="1" s="1"/>
  <c r="Q210" i="1"/>
  <c r="Q209" i="1" s="1"/>
  <c r="Q207" i="1"/>
  <c r="Q205" i="1"/>
  <c r="Q202" i="1"/>
  <c r="Q201" i="1" s="1"/>
  <c r="Q199" i="1"/>
  <c r="Q198" i="1" s="1"/>
  <c r="Q196" i="1"/>
  <c r="Q194" i="1"/>
  <c r="Q191" i="1"/>
  <c r="Q189" i="1"/>
  <c r="Q183" i="1"/>
  <c r="Q182" i="1" s="1"/>
  <c r="Q181" i="1" s="1"/>
  <c r="Q179" i="1"/>
  <c r="Q178" i="1" s="1"/>
  <c r="Q177" i="1" s="1"/>
  <c r="Q174" i="1"/>
  <c r="Q173" i="1" s="1"/>
  <c r="Q172" i="1" s="1"/>
  <c r="Q171" i="1" s="1"/>
  <c r="Q169" i="1"/>
  <c r="Q168" i="1" s="1"/>
  <c r="Q167" i="1" s="1"/>
  <c r="Q165" i="1"/>
  <c r="Q164" i="1" s="1"/>
  <c r="Q163" i="1" s="1"/>
  <c r="Q161" i="1"/>
  <c r="Q160" i="1" s="1"/>
  <c r="Q158" i="1"/>
  <c r="Q156" i="1"/>
  <c r="Q150" i="1"/>
  <c r="Q149" i="1" s="1"/>
  <c r="Q147" i="1"/>
  <c r="Q146" i="1" s="1"/>
  <c r="Q144" i="1"/>
  <c r="Q143" i="1" s="1"/>
  <c r="Q137" i="1"/>
  <c r="Q135" i="1"/>
  <c r="Q134" i="1" s="1"/>
  <c r="Q132" i="1"/>
  <c r="Q130" i="1"/>
  <c r="Q124" i="1"/>
  <c r="Q123" i="1" s="1"/>
  <c r="Q122" i="1" s="1"/>
  <c r="Q121" i="1" s="1"/>
  <c r="Q103" i="1"/>
  <c r="Q102" i="1" s="1"/>
  <c r="Q100" i="1"/>
  <c r="Q97" i="1"/>
  <c r="Q94" i="1"/>
  <c r="Q93" i="1" s="1"/>
  <c r="Q91" i="1"/>
  <c r="Q90" i="1" s="1"/>
  <c r="Q88" i="1"/>
  <c r="Q87" i="1" s="1"/>
  <c r="Q84" i="1"/>
  <c r="Q83" i="1" s="1"/>
  <c r="Q82" i="1" s="1"/>
  <c r="Q80" i="1"/>
  <c r="Q79" i="1" s="1"/>
  <c r="Q74" i="1"/>
  <c r="Q73" i="1" s="1"/>
  <c r="Q71" i="1"/>
  <c r="Q70" i="1" s="1"/>
  <c r="Q67" i="1"/>
  <c r="Q66" i="1" s="1"/>
  <c r="Q64" i="1"/>
  <c r="Q63" i="1" s="1"/>
  <c r="Q61" i="1"/>
  <c r="Q60" i="1" s="1"/>
  <c r="Q55" i="1"/>
  <c r="Q54" i="1" s="1"/>
  <c r="Q52" i="1"/>
  <c r="Q51" i="1" s="1"/>
  <c r="Q49" i="1"/>
  <c r="Q48" i="1" s="1"/>
  <c r="Q46" i="1"/>
  <c r="Q45" i="1" s="1"/>
  <c r="Q43" i="1"/>
  <c r="Q42" i="1" s="1"/>
  <c r="Q36" i="1"/>
  <c r="Q35" i="1" s="1"/>
  <c r="Q33" i="1"/>
  <c r="Q32" i="1" s="1"/>
  <c r="Q30" i="1"/>
  <c r="Q29" i="1" s="1"/>
  <c r="Q27" i="1"/>
  <c r="Q26" i="1" s="1"/>
  <c r="Q21" i="1"/>
  <c r="Q20" i="1" s="1"/>
  <c r="Q18" i="1"/>
  <c r="Q16" i="1"/>
  <c r="Q12" i="1"/>
  <c r="Q11" i="1" s="1"/>
  <c r="Q10" i="1" s="1"/>
  <c r="P423" i="1"/>
  <c r="P422" i="1" s="1"/>
  <c r="P420" i="1"/>
  <c r="P417" i="1"/>
  <c r="P415" i="1"/>
  <c r="P409" i="1"/>
  <c r="P405" i="1"/>
  <c r="P404" i="1" s="1"/>
  <c r="P402" i="1"/>
  <c r="P401" i="1" s="1"/>
  <c r="P397" i="1"/>
  <c r="P396" i="1" s="1"/>
  <c r="P394" i="1"/>
  <c r="P393" i="1" s="1"/>
  <c r="P391" i="1"/>
  <c r="P390" i="1" s="1"/>
  <c r="P388" i="1"/>
  <c r="P385" i="1"/>
  <c r="P383" i="1"/>
  <c r="P379" i="1"/>
  <c r="P376" i="1"/>
  <c r="P372" i="1"/>
  <c r="P368" i="1"/>
  <c r="P365" i="1"/>
  <c r="P361" i="1"/>
  <c r="P356" i="1"/>
  <c r="P355" i="1" s="1"/>
  <c r="P352" i="1"/>
  <c r="P346" i="1"/>
  <c r="P343" i="1"/>
  <c r="P342" i="1" s="1"/>
  <c r="P340" i="1"/>
  <c r="P337" i="1"/>
  <c r="P334" i="1"/>
  <c r="P331" i="1"/>
  <c r="P330" i="1" s="1"/>
  <c r="P328" i="1"/>
  <c r="P325" i="1"/>
  <c r="P323" i="1"/>
  <c r="P322" i="1" s="1"/>
  <c r="P320" i="1"/>
  <c r="P317" i="1"/>
  <c r="P314" i="1"/>
  <c r="P309" i="1"/>
  <c r="P298" i="1"/>
  <c r="P295" i="1"/>
  <c r="P291" i="1"/>
  <c r="P286" i="1"/>
  <c r="P283" i="1"/>
  <c r="P281" i="1"/>
  <c r="P277" i="1"/>
  <c r="P276" i="1" s="1"/>
  <c r="P274" i="1"/>
  <c r="P270" i="1"/>
  <c r="P263" i="1"/>
  <c r="P262" i="1" s="1"/>
  <c r="P260" i="1"/>
  <c r="P255" i="1"/>
  <c r="P252" i="1"/>
  <c r="P236" i="1"/>
  <c r="P233" i="1"/>
  <c r="P231" i="1"/>
  <c r="P226" i="1"/>
  <c r="P225" i="1" s="1"/>
  <c r="P221" i="1"/>
  <c r="P218" i="1"/>
  <c r="P217" i="1" s="1"/>
  <c r="P214" i="1"/>
  <c r="P213" i="1" s="1"/>
  <c r="P210" i="1"/>
  <c r="P209" i="1" s="1"/>
  <c r="P207" i="1"/>
  <c r="P205" i="1"/>
  <c r="P202" i="1"/>
  <c r="P201" i="1" s="1"/>
  <c r="P199" i="1"/>
  <c r="P196" i="1"/>
  <c r="P194" i="1"/>
  <c r="P191" i="1"/>
  <c r="P189" i="1"/>
  <c r="P183" i="1"/>
  <c r="P182" i="1" s="1"/>
  <c r="P181" i="1" s="1"/>
  <c r="P179" i="1"/>
  <c r="P174" i="1"/>
  <c r="P173" i="1" s="1"/>
  <c r="P169" i="1"/>
  <c r="P165" i="1"/>
  <c r="P161" i="1"/>
  <c r="P158" i="1"/>
  <c r="P156" i="1"/>
  <c r="P150" i="1"/>
  <c r="P147" i="1"/>
  <c r="P144" i="1"/>
  <c r="P137" i="1"/>
  <c r="P135" i="1"/>
  <c r="P134" i="1" s="1"/>
  <c r="P132" i="1"/>
  <c r="P130" i="1"/>
  <c r="P124" i="1"/>
  <c r="P103" i="1"/>
  <c r="P102" i="1" s="1"/>
  <c r="P100" i="1"/>
  <c r="P97" i="1"/>
  <c r="P94" i="1"/>
  <c r="P93" i="1" s="1"/>
  <c r="P91" i="1"/>
  <c r="P88" i="1"/>
  <c r="P84" i="1"/>
  <c r="P80" i="1"/>
  <c r="P74" i="1"/>
  <c r="P71" i="1"/>
  <c r="P70" i="1" s="1"/>
  <c r="P67" i="1"/>
  <c r="P66" i="1" s="1"/>
  <c r="P64" i="1"/>
  <c r="P61" i="1"/>
  <c r="P60" i="1" s="1"/>
  <c r="P55" i="1"/>
  <c r="P52" i="1"/>
  <c r="P51" i="1" s="1"/>
  <c r="P49" i="1"/>
  <c r="P47" i="1"/>
  <c r="P43" i="1"/>
  <c r="P36" i="1"/>
  <c r="P35" i="1" s="1"/>
  <c r="P33" i="1"/>
  <c r="P30" i="1"/>
  <c r="P27" i="1"/>
  <c r="P21" i="1"/>
  <c r="P18" i="1"/>
  <c r="P16" i="1"/>
  <c r="P12" i="1"/>
  <c r="P11" i="1" s="1"/>
  <c r="H423" i="1"/>
  <c r="H422" i="1" s="1"/>
  <c r="H420" i="1"/>
  <c r="H419" i="1" s="1"/>
  <c r="H417" i="1"/>
  <c r="H415" i="1"/>
  <c r="H409" i="1"/>
  <c r="H408" i="1" s="1"/>
  <c r="H407" i="1" s="1"/>
  <c r="H405" i="1"/>
  <c r="H404" i="1" s="1"/>
  <c r="H402" i="1"/>
  <c r="H401" i="1" s="1"/>
  <c r="H397" i="1"/>
  <c r="H396" i="1" s="1"/>
  <c r="H394" i="1"/>
  <c r="H393" i="1" s="1"/>
  <c r="H391" i="1"/>
  <c r="H390" i="1" s="1"/>
  <c r="H388" i="1"/>
  <c r="H387" i="1" s="1"/>
  <c r="H385" i="1"/>
  <c r="H383" i="1"/>
  <c r="H379" i="1"/>
  <c r="H378" i="1" s="1"/>
  <c r="H376" i="1"/>
  <c r="H375" i="1" s="1"/>
  <c r="H372" i="1"/>
  <c r="H371" i="1" s="1"/>
  <c r="H368" i="1"/>
  <c r="H367" i="1" s="1"/>
  <c r="H365" i="1"/>
  <c r="H364" i="1" s="1"/>
  <c r="H361" i="1"/>
  <c r="H360" i="1" s="1"/>
  <c r="H359" i="1" s="1"/>
  <c r="H356" i="1"/>
  <c r="H355" i="1" s="1"/>
  <c r="H354" i="1" s="1"/>
  <c r="H352" i="1"/>
  <c r="H351" i="1" s="1"/>
  <c r="H346" i="1"/>
  <c r="H345" i="1" s="1"/>
  <c r="H343" i="1"/>
  <c r="H342" i="1" s="1"/>
  <c r="H340" i="1"/>
  <c r="H339" i="1" s="1"/>
  <c r="H337" i="1"/>
  <c r="H336" i="1" s="1"/>
  <c r="H334" i="1"/>
  <c r="H333" i="1" s="1"/>
  <c r="H331" i="1"/>
  <c r="H330" i="1" s="1"/>
  <c r="H328" i="1"/>
  <c r="H327" i="1" s="1"/>
  <c r="H323" i="1"/>
  <c r="H320" i="1"/>
  <c r="H319" i="1" s="1"/>
  <c r="H317" i="1"/>
  <c r="H316" i="1" s="1"/>
  <c r="H314" i="1"/>
  <c r="H313" i="1" s="1"/>
  <c r="H309" i="1"/>
  <c r="H308" i="1" s="1"/>
  <c r="H307" i="1" s="1"/>
  <c r="H306" i="1" s="1"/>
  <c r="H298" i="1"/>
  <c r="H297" i="1" s="1"/>
  <c r="H295" i="1"/>
  <c r="H294" i="1" s="1"/>
  <c r="H291" i="1"/>
  <c r="H290" i="1" s="1"/>
  <c r="H289" i="1" s="1"/>
  <c r="H286" i="1"/>
  <c r="H285" i="1" s="1"/>
  <c r="H283" i="1"/>
  <c r="H281" i="1"/>
  <c r="H277" i="1"/>
  <c r="H276" i="1" s="1"/>
  <c r="H274" i="1"/>
  <c r="H273" i="1" s="1"/>
  <c r="H270" i="1"/>
  <c r="H269" i="1" s="1"/>
  <c r="H265" i="1" s="1"/>
  <c r="H263" i="1"/>
  <c r="H262" i="1" s="1"/>
  <c r="H260" i="1"/>
  <c r="H259" i="1" s="1"/>
  <c r="H255" i="1"/>
  <c r="H254" i="1" s="1"/>
  <c r="H251" i="1"/>
  <c r="H236" i="1"/>
  <c r="H235" i="1" s="1"/>
  <c r="H231" i="1"/>
  <c r="H226" i="1"/>
  <c r="H225" i="1" s="1"/>
  <c r="H224" i="1" s="1"/>
  <c r="H223" i="1" s="1"/>
  <c r="H221" i="1"/>
  <c r="H220" i="1" s="1"/>
  <c r="H218" i="1"/>
  <c r="H217" i="1" s="1"/>
  <c r="H214" i="1"/>
  <c r="H213" i="1" s="1"/>
  <c r="H212" i="1" s="1"/>
  <c r="H210" i="1"/>
  <c r="H209" i="1" s="1"/>
  <c r="H207" i="1"/>
  <c r="H205" i="1"/>
  <c r="H202" i="1"/>
  <c r="H201" i="1" s="1"/>
  <c r="H199" i="1"/>
  <c r="H198" i="1" s="1"/>
  <c r="H196" i="1"/>
  <c r="H191" i="1"/>
  <c r="H189" i="1"/>
  <c r="H183" i="1"/>
  <c r="H182" i="1" s="1"/>
  <c r="H181" i="1" s="1"/>
  <c r="H179" i="1"/>
  <c r="H178" i="1" s="1"/>
  <c r="H177" i="1" s="1"/>
  <c r="H174" i="1"/>
  <c r="H173" i="1" s="1"/>
  <c r="H172" i="1" s="1"/>
  <c r="H171" i="1" s="1"/>
  <c r="H169" i="1"/>
  <c r="H168" i="1" s="1"/>
  <c r="H167" i="1" s="1"/>
  <c r="H165" i="1"/>
  <c r="H164" i="1" s="1"/>
  <c r="H163" i="1" s="1"/>
  <c r="H161" i="1"/>
  <c r="H160" i="1" s="1"/>
  <c r="H158" i="1"/>
  <c r="H156" i="1"/>
  <c r="H150" i="1"/>
  <c r="H149" i="1" s="1"/>
  <c r="H147" i="1"/>
  <c r="H146" i="1" s="1"/>
  <c r="H144" i="1"/>
  <c r="H143" i="1" s="1"/>
  <c r="H135" i="1"/>
  <c r="H134" i="1" s="1"/>
  <c r="H132" i="1"/>
  <c r="H130" i="1"/>
  <c r="H124" i="1"/>
  <c r="H123" i="1" s="1"/>
  <c r="H122" i="1" s="1"/>
  <c r="H121" i="1" s="1"/>
  <c r="H119" i="1"/>
  <c r="H118" i="1" s="1"/>
  <c r="H116" i="1"/>
  <c r="H115" i="1" s="1"/>
  <c r="H113" i="1"/>
  <c r="H112" i="1" s="1"/>
  <c r="H110" i="1"/>
  <c r="H107" i="1"/>
  <c r="H106" i="1" s="1"/>
  <c r="H103" i="1"/>
  <c r="H102" i="1" s="1"/>
  <c r="H97" i="1"/>
  <c r="H94" i="1"/>
  <c r="H93" i="1" s="1"/>
  <c r="H91" i="1"/>
  <c r="H90" i="1" s="1"/>
  <c r="H88" i="1"/>
  <c r="H87" i="1" s="1"/>
  <c r="H84" i="1"/>
  <c r="H83" i="1" s="1"/>
  <c r="H82" i="1" s="1"/>
  <c r="H80" i="1"/>
  <c r="H79" i="1" s="1"/>
  <c r="H74" i="1"/>
  <c r="H73" i="1" s="1"/>
  <c r="H67" i="1"/>
  <c r="H66" i="1" s="1"/>
  <c r="H64" i="1"/>
  <c r="H63" i="1" s="1"/>
  <c r="H61" i="1"/>
  <c r="H60" i="1" s="1"/>
  <c r="H55" i="1"/>
  <c r="H54" i="1" s="1"/>
  <c r="H49" i="1"/>
  <c r="H48" i="1" s="1"/>
  <c r="H46" i="1"/>
  <c r="H45" i="1" s="1"/>
  <c r="H43" i="1"/>
  <c r="H42" i="1" s="1"/>
  <c r="H40" i="1"/>
  <c r="H39" i="1" s="1"/>
  <c r="H36" i="1"/>
  <c r="H35" i="1" s="1"/>
  <c r="H33" i="1"/>
  <c r="H32" i="1" s="1"/>
  <c r="H30" i="1"/>
  <c r="H29" i="1" s="1"/>
  <c r="H27" i="1"/>
  <c r="H26" i="1" s="1"/>
  <c r="H21" i="1"/>
  <c r="H20" i="1" s="1"/>
  <c r="H18" i="1"/>
  <c r="H16" i="1"/>
  <c r="H12" i="1"/>
  <c r="H11" i="1" s="1"/>
  <c r="H10" i="1" s="1"/>
  <c r="G423" i="1"/>
  <c r="G422" i="1" s="1"/>
  <c r="G420" i="1"/>
  <c r="G417" i="1"/>
  <c r="G415" i="1"/>
  <c r="G409" i="1"/>
  <c r="G408" i="1" s="1"/>
  <c r="G407" i="1" s="1"/>
  <c r="G405" i="1"/>
  <c r="G404" i="1" s="1"/>
  <c r="G402" i="1"/>
  <c r="G401" i="1" s="1"/>
  <c r="G397" i="1"/>
  <c r="G394" i="1"/>
  <c r="G393" i="1" s="1"/>
  <c r="G391" i="1"/>
  <c r="G390" i="1" s="1"/>
  <c r="G388" i="1"/>
  <c r="G387" i="1" s="1"/>
  <c r="G385" i="1"/>
  <c r="G383" i="1"/>
  <c r="G379" i="1"/>
  <c r="G378" i="1" s="1"/>
  <c r="G376" i="1"/>
  <c r="G372" i="1"/>
  <c r="G371" i="1" s="1"/>
  <c r="G368" i="1"/>
  <c r="G367" i="1" s="1"/>
  <c r="G365" i="1"/>
  <c r="G364" i="1" s="1"/>
  <c r="G361" i="1"/>
  <c r="G356" i="1"/>
  <c r="G355" i="1" s="1"/>
  <c r="G354" i="1" s="1"/>
  <c r="G352" i="1"/>
  <c r="G351" i="1" s="1"/>
  <c r="G346" i="1"/>
  <c r="G345" i="1" s="1"/>
  <c r="G343" i="1"/>
  <c r="G340" i="1"/>
  <c r="G339" i="1" s="1"/>
  <c r="G337" i="1"/>
  <c r="G336" i="1" s="1"/>
  <c r="G334" i="1"/>
  <c r="G333" i="1" s="1"/>
  <c r="G332" i="1"/>
  <c r="G331" i="1" s="1"/>
  <c r="G328" i="1"/>
  <c r="G327" i="1" s="1"/>
  <c r="G325" i="1"/>
  <c r="G323" i="1"/>
  <c r="G320" i="1"/>
  <c r="G319" i="1" s="1"/>
  <c r="G317" i="1"/>
  <c r="G316" i="1" s="1"/>
  <c r="I316" i="1" s="1"/>
  <c r="K316" i="1" s="1"/>
  <c r="M316" i="1" s="1"/>
  <c r="G314" i="1"/>
  <c r="G313" i="1" s="1"/>
  <c r="G309" i="1"/>
  <c r="G308" i="1" s="1"/>
  <c r="G307" i="1" s="1"/>
  <c r="G306" i="1" s="1"/>
  <c r="G298" i="1"/>
  <c r="G297" i="1" s="1"/>
  <c r="G295" i="1"/>
  <c r="G294" i="1" s="1"/>
  <c r="G291" i="1"/>
  <c r="G290" i="1" s="1"/>
  <c r="G289" i="1" s="1"/>
  <c r="G286" i="1"/>
  <c r="G285" i="1" s="1"/>
  <c r="G283" i="1"/>
  <c r="G281" i="1"/>
  <c r="I281" i="1" s="1"/>
  <c r="K281" i="1" s="1"/>
  <c r="M281" i="1" s="1"/>
  <c r="G270" i="1"/>
  <c r="G269" i="1" s="1"/>
  <c r="G263" i="1"/>
  <c r="G262" i="1" s="1"/>
  <c r="G260" i="1"/>
  <c r="G259" i="1" s="1"/>
  <c r="I259" i="1" s="1"/>
  <c r="K259" i="1" s="1"/>
  <c r="M259" i="1" s="1"/>
  <c r="G255" i="1"/>
  <c r="G254" i="1" s="1"/>
  <c r="G252" i="1"/>
  <c r="G251" i="1" s="1"/>
  <c r="G236" i="1"/>
  <c r="G235" i="1" s="1"/>
  <c r="G233" i="1"/>
  <c r="G231" i="1"/>
  <c r="G226" i="1"/>
  <c r="G225" i="1" s="1"/>
  <c r="G224" i="1" s="1"/>
  <c r="G223" i="1" s="1"/>
  <c r="G221" i="1"/>
  <c r="G220" i="1" s="1"/>
  <c r="G218" i="1"/>
  <c r="G217" i="1" s="1"/>
  <c r="G214" i="1"/>
  <c r="G213" i="1" s="1"/>
  <c r="G212" i="1" s="1"/>
  <c r="G210" i="1"/>
  <c r="G209" i="1" s="1"/>
  <c r="G207" i="1"/>
  <c r="G205" i="1"/>
  <c r="G202" i="1"/>
  <c r="G201" i="1" s="1"/>
  <c r="I201" i="1" s="1"/>
  <c r="K201" i="1" s="1"/>
  <c r="M201" i="1" s="1"/>
  <c r="G199" i="1"/>
  <c r="G198" i="1" s="1"/>
  <c r="G196" i="1"/>
  <c r="G194" i="1"/>
  <c r="G191" i="1"/>
  <c r="G189" i="1"/>
  <c r="G183" i="1"/>
  <c r="G182" i="1" s="1"/>
  <c r="G181" i="1" s="1"/>
  <c r="G179" i="1"/>
  <c r="G178" i="1" s="1"/>
  <c r="G177" i="1" s="1"/>
  <c r="G174" i="1"/>
  <c r="G173" i="1" s="1"/>
  <c r="G172" i="1" s="1"/>
  <c r="G171" i="1" s="1"/>
  <c r="G169" i="1"/>
  <c r="G168" i="1" s="1"/>
  <c r="G167" i="1" s="1"/>
  <c r="G165" i="1"/>
  <c r="G164" i="1" s="1"/>
  <c r="G163" i="1" s="1"/>
  <c r="G161" i="1"/>
  <c r="G160" i="1" s="1"/>
  <c r="G158" i="1"/>
  <c r="G156" i="1"/>
  <c r="G150" i="1"/>
  <c r="G149" i="1" s="1"/>
  <c r="G147" i="1"/>
  <c r="G146" i="1" s="1"/>
  <c r="G144" i="1"/>
  <c r="G143" i="1" s="1"/>
  <c r="G135" i="1"/>
  <c r="G134" i="1" s="1"/>
  <c r="G132" i="1"/>
  <c r="G130" i="1"/>
  <c r="G124" i="1"/>
  <c r="G123" i="1" s="1"/>
  <c r="G122" i="1" s="1"/>
  <c r="G121" i="1" s="1"/>
  <c r="G119" i="1"/>
  <c r="G118" i="1" s="1"/>
  <c r="G116" i="1"/>
  <c r="G115" i="1" s="1"/>
  <c r="G113" i="1"/>
  <c r="G112" i="1" s="1"/>
  <c r="G110" i="1"/>
  <c r="G109" i="1" s="1"/>
  <c r="G107" i="1"/>
  <c r="G106" i="1" s="1"/>
  <c r="G103" i="1"/>
  <c r="G97" i="1"/>
  <c r="G94" i="1"/>
  <c r="G93" i="1" s="1"/>
  <c r="G91" i="1"/>
  <c r="G90" i="1" s="1"/>
  <c r="G88" i="1"/>
  <c r="G87" i="1" s="1"/>
  <c r="G84" i="1"/>
  <c r="G83" i="1" s="1"/>
  <c r="G82" i="1" s="1"/>
  <c r="G80" i="1"/>
  <c r="G79" i="1" s="1"/>
  <c r="G74" i="1"/>
  <c r="G73" i="1" s="1"/>
  <c r="G71" i="1"/>
  <c r="G70" i="1" s="1"/>
  <c r="G67" i="1"/>
  <c r="G66" i="1" s="1"/>
  <c r="G64" i="1"/>
  <c r="G63" i="1" s="1"/>
  <c r="G61" i="1"/>
  <c r="G60" i="1" s="1"/>
  <c r="G55" i="1"/>
  <c r="G54" i="1" s="1"/>
  <c r="G52" i="1"/>
  <c r="G51" i="1" s="1"/>
  <c r="G49" i="1"/>
  <c r="G48" i="1" s="1"/>
  <c r="G46" i="1"/>
  <c r="G45" i="1" s="1"/>
  <c r="G43" i="1"/>
  <c r="G42" i="1" s="1"/>
  <c r="G40" i="1"/>
  <c r="G39" i="1" s="1"/>
  <c r="G36" i="1"/>
  <c r="G35" i="1" s="1"/>
  <c r="G33" i="1"/>
  <c r="G32" i="1" s="1"/>
  <c r="G30" i="1"/>
  <c r="G29" i="1" s="1"/>
  <c r="G27" i="1"/>
  <c r="G26" i="1" s="1"/>
  <c r="G21" i="1"/>
  <c r="G20" i="1" s="1"/>
  <c r="G18" i="1"/>
  <c r="G16" i="1"/>
  <c r="G12" i="1"/>
  <c r="G11" i="1" s="1"/>
  <c r="G10" i="1" s="1"/>
  <c r="I234" i="1" l="1"/>
  <c r="K234" i="1" s="1"/>
  <c r="M234" i="1" s="1"/>
  <c r="I401" i="1"/>
  <c r="K401" i="1" s="1"/>
  <c r="M401" i="1" s="1"/>
  <c r="I376" i="1"/>
  <c r="K376" i="1" s="1"/>
  <c r="M376" i="1" s="1"/>
  <c r="I387" i="1"/>
  <c r="K387" i="1" s="1"/>
  <c r="M387" i="1" s="1"/>
  <c r="I417" i="1"/>
  <c r="K417" i="1" s="1"/>
  <c r="M417" i="1" s="1"/>
  <c r="I235" i="1"/>
  <c r="K235" i="1" s="1"/>
  <c r="M235" i="1" s="1"/>
  <c r="I220" i="1"/>
  <c r="K220" i="1" s="1"/>
  <c r="M220" i="1" s="1"/>
  <c r="G274" i="1"/>
  <c r="G273" i="1" s="1"/>
  <c r="I251" i="1"/>
  <c r="K251" i="1" s="1"/>
  <c r="M251" i="1" s="1"/>
  <c r="I283" i="1"/>
  <c r="K283" i="1" s="1"/>
  <c r="M283" i="1" s="1"/>
  <c r="I297" i="1"/>
  <c r="K297" i="1" s="1"/>
  <c r="M297" i="1" s="1"/>
  <c r="I319" i="1"/>
  <c r="K319" i="1" s="1"/>
  <c r="M319" i="1" s="1"/>
  <c r="W423" i="1"/>
  <c r="H216" i="1"/>
  <c r="H233" i="1"/>
  <c r="H230" i="1" s="1"/>
  <c r="H229" i="1" s="1"/>
  <c r="W100" i="1"/>
  <c r="U204" i="1"/>
  <c r="U382" i="1"/>
  <c r="U381" i="1" s="1"/>
  <c r="V155" i="1"/>
  <c r="V154" i="1" s="1"/>
  <c r="V153" i="1" s="1"/>
  <c r="V96" i="1"/>
  <c r="V86" i="1" s="1"/>
  <c r="I156" i="1"/>
  <c r="K156" i="1" s="1"/>
  <c r="M156" i="1" s="1"/>
  <c r="R417" i="1"/>
  <c r="T417" i="1" s="1"/>
  <c r="Q414" i="1"/>
  <c r="Q413" i="1" s="1"/>
  <c r="Q412" i="1" s="1"/>
  <c r="Q411" i="1" s="1"/>
  <c r="U155" i="1"/>
  <c r="U154" i="1" s="1"/>
  <c r="U153" i="1" s="1"/>
  <c r="I371" i="1"/>
  <c r="K371" i="1" s="1"/>
  <c r="M371" i="1" s="1"/>
  <c r="R158" i="1"/>
  <c r="T158" i="1" s="1"/>
  <c r="R379" i="1"/>
  <c r="T379" i="1" s="1"/>
  <c r="R404" i="1"/>
  <c r="T404" i="1" s="1"/>
  <c r="R420" i="1"/>
  <c r="T420" i="1" s="1"/>
  <c r="R346" i="1"/>
  <c r="T346" i="1" s="1"/>
  <c r="V414" i="1"/>
  <c r="V413" i="1" s="1"/>
  <c r="V412" i="1" s="1"/>
  <c r="V411" i="1" s="1"/>
  <c r="I223" i="1"/>
  <c r="K223" i="1" s="1"/>
  <c r="M223" i="1" s="1"/>
  <c r="S185" i="1"/>
  <c r="S152" i="1"/>
  <c r="S23" i="1"/>
  <c r="R156" i="1"/>
  <c r="T156" i="1" s="1"/>
  <c r="R189" i="1"/>
  <c r="T189" i="1" s="1"/>
  <c r="R199" i="1"/>
  <c r="T199" i="1" s="1"/>
  <c r="R401" i="1"/>
  <c r="T401" i="1" s="1"/>
  <c r="J185" i="1"/>
  <c r="R134" i="1"/>
  <c r="T134" i="1" s="1"/>
  <c r="I333" i="1"/>
  <c r="K333" i="1" s="1"/>
  <c r="M333" i="1" s="1"/>
  <c r="I345" i="1"/>
  <c r="K345" i="1" s="1"/>
  <c r="M345" i="1" s="1"/>
  <c r="I364" i="1"/>
  <c r="K364" i="1" s="1"/>
  <c r="M364" i="1" s="1"/>
  <c r="I378" i="1"/>
  <c r="K378" i="1" s="1"/>
  <c r="M378" i="1" s="1"/>
  <c r="I390" i="1"/>
  <c r="K390" i="1" s="1"/>
  <c r="M390" i="1" s="1"/>
  <c r="I404" i="1"/>
  <c r="K404" i="1" s="1"/>
  <c r="M404" i="1" s="1"/>
  <c r="I420" i="1"/>
  <c r="K420" i="1" s="1"/>
  <c r="M420" i="1" s="1"/>
  <c r="H155" i="1"/>
  <c r="H154" i="1" s="1"/>
  <c r="H153" i="1" s="1"/>
  <c r="G419" i="1"/>
  <c r="I419" i="1" s="1"/>
  <c r="K419" i="1" s="1"/>
  <c r="M419" i="1" s="1"/>
  <c r="I198" i="1"/>
  <c r="K198" i="1" s="1"/>
  <c r="M198" i="1" s="1"/>
  <c r="G129" i="1"/>
  <c r="G128" i="1" s="1"/>
  <c r="H370" i="1"/>
  <c r="R100" i="1"/>
  <c r="T100" i="1" s="1"/>
  <c r="R132" i="1"/>
  <c r="T132" i="1" s="1"/>
  <c r="Q155" i="1"/>
  <c r="Q154" i="1" s="1"/>
  <c r="Q153" i="1" s="1"/>
  <c r="I103" i="1"/>
  <c r="K103" i="1" s="1"/>
  <c r="M103" i="1" s="1"/>
  <c r="H129" i="1"/>
  <c r="P193" i="1"/>
  <c r="R325" i="1"/>
  <c r="T325" i="1" s="1"/>
  <c r="R409" i="1"/>
  <c r="T409" i="1" s="1"/>
  <c r="R422" i="1"/>
  <c r="T422" i="1" s="1"/>
  <c r="Q96" i="1"/>
  <c r="Q86" i="1" s="1"/>
  <c r="Q129" i="1"/>
  <c r="Q128" i="1" s="1"/>
  <c r="Q127" i="1" s="1"/>
  <c r="Q126" i="1" s="1"/>
  <c r="U15" i="1"/>
  <c r="U14" i="1" s="1"/>
  <c r="U9" i="1" s="1"/>
  <c r="U8" i="1" s="1"/>
  <c r="U422" i="1"/>
  <c r="W422" i="1" s="1"/>
  <c r="W134" i="1"/>
  <c r="I391" i="1"/>
  <c r="K391" i="1" s="1"/>
  <c r="M391" i="1" s="1"/>
  <c r="W199" i="1"/>
  <c r="R33" i="1"/>
  <c r="T33" i="1" s="1"/>
  <c r="W201" i="1"/>
  <c r="R35" i="1"/>
  <c r="T35" i="1" s="1"/>
  <c r="R209" i="1"/>
  <c r="T209" i="1" s="1"/>
  <c r="W198" i="1"/>
  <c r="I340" i="1"/>
  <c r="K340" i="1" s="1"/>
  <c r="M340" i="1" s="1"/>
  <c r="I217" i="1"/>
  <c r="K217" i="1" s="1"/>
  <c r="M217" i="1" s="1"/>
  <c r="I276" i="1"/>
  <c r="K276" i="1" s="1"/>
  <c r="M276" i="1" s="1"/>
  <c r="I313" i="1"/>
  <c r="K313" i="1" s="1"/>
  <c r="M313" i="1" s="1"/>
  <c r="H400" i="1"/>
  <c r="H399" i="1" s="1"/>
  <c r="R385" i="1"/>
  <c r="T385" i="1" s="1"/>
  <c r="P408" i="1"/>
  <c r="P407" i="1" s="1"/>
  <c r="R407" i="1" s="1"/>
  <c r="T407" i="1" s="1"/>
  <c r="P419" i="1"/>
  <c r="R419" i="1" s="1"/>
  <c r="T419" i="1" s="1"/>
  <c r="I328" i="1"/>
  <c r="K328" i="1" s="1"/>
  <c r="M328" i="1" s="1"/>
  <c r="R135" i="1"/>
  <c r="T135" i="1" s="1"/>
  <c r="P198" i="1"/>
  <c r="R198" i="1" s="1"/>
  <c r="T198" i="1" s="1"/>
  <c r="I327" i="1"/>
  <c r="K327" i="1" s="1"/>
  <c r="M327" i="1" s="1"/>
  <c r="I339" i="1"/>
  <c r="K339" i="1" s="1"/>
  <c r="M339" i="1" s="1"/>
  <c r="I354" i="1"/>
  <c r="K354" i="1" s="1"/>
  <c r="M354" i="1" s="1"/>
  <c r="R102" i="1"/>
  <c r="T102" i="1" s="1"/>
  <c r="P378" i="1"/>
  <c r="R378" i="1" s="1"/>
  <c r="T378" i="1" s="1"/>
  <c r="R390" i="1"/>
  <c r="T390" i="1" s="1"/>
  <c r="V129" i="1"/>
  <c r="V128" i="1" s="1"/>
  <c r="V127" i="1" s="1"/>
  <c r="V126" i="1" s="1"/>
  <c r="I379" i="1"/>
  <c r="K379" i="1" s="1"/>
  <c r="M379" i="1" s="1"/>
  <c r="P155" i="1"/>
  <c r="G375" i="1"/>
  <c r="I375" i="1" s="1"/>
  <c r="K375" i="1" s="1"/>
  <c r="M375" i="1" s="1"/>
  <c r="I385" i="1"/>
  <c r="K385" i="1" s="1"/>
  <c r="M385" i="1" s="1"/>
  <c r="I415" i="1"/>
  <c r="K415" i="1" s="1"/>
  <c r="M415" i="1" s="1"/>
  <c r="I106" i="1"/>
  <c r="K106" i="1" s="1"/>
  <c r="M106" i="1" s="1"/>
  <c r="I336" i="1"/>
  <c r="K336" i="1" s="1"/>
  <c r="M336" i="1" s="1"/>
  <c r="I351" i="1"/>
  <c r="K351" i="1" s="1"/>
  <c r="M351" i="1" s="1"/>
  <c r="I367" i="1"/>
  <c r="K367" i="1" s="1"/>
  <c r="M367" i="1" s="1"/>
  <c r="I383" i="1"/>
  <c r="K383" i="1" s="1"/>
  <c r="M383" i="1" s="1"/>
  <c r="I407" i="1"/>
  <c r="K407" i="1" s="1"/>
  <c r="M407" i="1" s="1"/>
  <c r="R183" i="1"/>
  <c r="T183" i="1" s="1"/>
  <c r="R196" i="1"/>
  <c r="T196" i="1" s="1"/>
  <c r="R236" i="1"/>
  <c r="T236" i="1" s="1"/>
  <c r="R262" i="1"/>
  <c r="T262" i="1" s="1"/>
  <c r="R281" i="1"/>
  <c r="T281" i="1" s="1"/>
  <c r="U96" i="1"/>
  <c r="U86" i="1" s="1"/>
  <c r="U129" i="1"/>
  <c r="U370" i="1"/>
  <c r="W404" i="1"/>
  <c r="V15" i="1"/>
  <c r="V14" i="1" s="1"/>
  <c r="V9" i="1" s="1"/>
  <c r="V400" i="1"/>
  <c r="V399" i="1" s="1"/>
  <c r="W402" i="1"/>
  <c r="I355" i="1"/>
  <c r="K355" i="1" s="1"/>
  <c r="M355" i="1" s="1"/>
  <c r="I332" i="1"/>
  <c r="K332" i="1" s="1"/>
  <c r="M332" i="1" s="1"/>
  <c r="I199" i="1"/>
  <c r="K199" i="1" s="1"/>
  <c r="M199" i="1" s="1"/>
  <c r="R52" i="1"/>
  <c r="T52" i="1" s="1"/>
  <c r="I289" i="1"/>
  <c r="K289" i="1" s="1"/>
  <c r="M289" i="1" s="1"/>
  <c r="R55" i="1"/>
  <c r="T55" i="1" s="1"/>
  <c r="R66" i="1"/>
  <c r="T66" i="1" s="1"/>
  <c r="U176" i="1"/>
  <c r="U216" i="1"/>
  <c r="V176" i="1"/>
  <c r="R201" i="1"/>
  <c r="T201" i="1" s="1"/>
  <c r="R276" i="1"/>
  <c r="T276" i="1" s="1"/>
  <c r="W273" i="1"/>
  <c r="R61" i="1"/>
  <c r="T61" i="1" s="1"/>
  <c r="W276" i="1"/>
  <c r="I294" i="1"/>
  <c r="K294" i="1" s="1"/>
  <c r="M294" i="1" s="1"/>
  <c r="I278" i="1"/>
  <c r="K278" i="1" s="1"/>
  <c r="M278" i="1" s="1"/>
  <c r="I262" i="1"/>
  <c r="K262" i="1" s="1"/>
  <c r="M262" i="1" s="1"/>
  <c r="I263" i="1"/>
  <c r="K263" i="1" s="1"/>
  <c r="M263" i="1" s="1"/>
  <c r="I290" i="1"/>
  <c r="K290" i="1" s="1"/>
  <c r="M290" i="1" s="1"/>
  <c r="R423" i="1"/>
  <c r="T423" i="1" s="1"/>
  <c r="Q400" i="1"/>
  <c r="Q399" i="1" s="1"/>
  <c r="R393" i="1"/>
  <c r="T393" i="1" s="1"/>
  <c r="Q382" i="1"/>
  <c r="Q381" i="1" s="1"/>
  <c r="Q370" i="1"/>
  <c r="V370" i="1"/>
  <c r="R330" i="1"/>
  <c r="T330" i="1" s="1"/>
  <c r="R283" i="1"/>
  <c r="T283" i="1" s="1"/>
  <c r="V216" i="1"/>
  <c r="Q216" i="1"/>
  <c r="V204" i="1"/>
  <c r="Q204" i="1"/>
  <c r="Q193" i="1"/>
  <c r="W103" i="1"/>
  <c r="R103" i="1"/>
  <c r="T103" i="1" s="1"/>
  <c r="R70" i="1"/>
  <c r="T70" i="1" s="1"/>
  <c r="G342" i="1"/>
  <c r="I342" i="1" s="1"/>
  <c r="K342" i="1" s="1"/>
  <c r="M342" i="1" s="1"/>
  <c r="I343" i="1"/>
  <c r="K343" i="1" s="1"/>
  <c r="M343" i="1" s="1"/>
  <c r="U419" i="1"/>
  <c r="W419" i="1" s="1"/>
  <c r="W420" i="1"/>
  <c r="I308" i="1"/>
  <c r="K308" i="1" s="1"/>
  <c r="M308" i="1" s="1"/>
  <c r="I286" i="1"/>
  <c r="K286" i="1" s="1"/>
  <c r="M286" i="1" s="1"/>
  <c r="I254" i="1"/>
  <c r="K254" i="1" s="1"/>
  <c r="M254" i="1" s="1"/>
  <c r="I285" i="1"/>
  <c r="K285" i="1" s="1"/>
  <c r="M285" i="1" s="1"/>
  <c r="I323" i="1"/>
  <c r="K323" i="1" s="1"/>
  <c r="M323" i="1" s="1"/>
  <c r="U408" i="1"/>
  <c r="W409" i="1"/>
  <c r="I255" i="1"/>
  <c r="K255" i="1" s="1"/>
  <c r="M255" i="1" s="1"/>
  <c r="R415" i="1"/>
  <c r="T415" i="1" s="1"/>
  <c r="W415" i="1"/>
  <c r="W277" i="1"/>
  <c r="I320" i="1"/>
  <c r="K320" i="1" s="1"/>
  <c r="M320" i="1" s="1"/>
  <c r="I298" i="1"/>
  <c r="K298" i="1" s="1"/>
  <c r="M298" i="1" s="1"/>
  <c r="W102" i="1"/>
  <c r="G265" i="1"/>
  <c r="I265" i="1" s="1"/>
  <c r="K265" i="1" s="1"/>
  <c r="M265" i="1" s="1"/>
  <c r="I269" i="1"/>
  <c r="K269" i="1" s="1"/>
  <c r="M269" i="1" s="1"/>
  <c r="G330" i="1"/>
  <c r="I330" i="1" s="1"/>
  <c r="K330" i="1" s="1"/>
  <c r="M330" i="1" s="1"/>
  <c r="I331" i="1"/>
  <c r="K331" i="1" s="1"/>
  <c r="M331" i="1" s="1"/>
  <c r="G360" i="1"/>
  <c r="I361" i="1"/>
  <c r="K361" i="1" s="1"/>
  <c r="M361" i="1" s="1"/>
  <c r="G396" i="1"/>
  <c r="I396" i="1" s="1"/>
  <c r="K396" i="1" s="1"/>
  <c r="M396" i="1" s="1"/>
  <c r="I397" i="1"/>
  <c r="K397" i="1" s="1"/>
  <c r="M397" i="1" s="1"/>
  <c r="R376" i="1"/>
  <c r="T376" i="1" s="1"/>
  <c r="P375" i="1"/>
  <c r="R375" i="1" s="1"/>
  <c r="T375" i="1" s="1"/>
  <c r="I231" i="1"/>
  <c r="K231" i="1" s="1"/>
  <c r="M231" i="1" s="1"/>
  <c r="I273" i="1"/>
  <c r="K273" i="1" s="1"/>
  <c r="M273" i="1" s="1"/>
  <c r="I306" i="1"/>
  <c r="K306" i="1" s="1"/>
  <c r="M306" i="1" s="1"/>
  <c r="I274" i="1"/>
  <c r="K274" i="1" s="1"/>
  <c r="M274" i="1" s="1"/>
  <c r="I393" i="1"/>
  <c r="K393" i="1" s="1"/>
  <c r="M393" i="1" s="1"/>
  <c r="I422" i="1"/>
  <c r="K422" i="1" s="1"/>
  <c r="M422" i="1" s="1"/>
  <c r="P129" i="1"/>
  <c r="R252" i="1"/>
  <c r="T252" i="1" s="1"/>
  <c r="P251" i="1"/>
  <c r="R251" i="1" s="1"/>
  <c r="T251" i="1" s="1"/>
  <c r="I423" i="1"/>
  <c r="K423" i="1" s="1"/>
  <c r="M423" i="1" s="1"/>
  <c r="I270" i="1"/>
  <c r="K270" i="1" s="1"/>
  <c r="M270" i="1" s="1"/>
  <c r="R150" i="1"/>
  <c r="T150" i="1" s="1"/>
  <c r="R181" i="1"/>
  <c r="T181" i="1" s="1"/>
  <c r="R205" i="1"/>
  <c r="T205" i="1" s="1"/>
  <c r="R217" i="1"/>
  <c r="T217" i="1" s="1"/>
  <c r="R233" i="1"/>
  <c r="T233" i="1" s="1"/>
  <c r="R342" i="1"/>
  <c r="T342" i="1" s="1"/>
  <c r="R396" i="1"/>
  <c r="T396" i="1" s="1"/>
  <c r="R130" i="1"/>
  <c r="T130" i="1" s="1"/>
  <c r="U414" i="1"/>
  <c r="V69" i="1"/>
  <c r="V258" i="1"/>
  <c r="W405" i="1"/>
  <c r="G216" i="1"/>
  <c r="I402" i="1"/>
  <c r="K402" i="1" s="1"/>
  <c r="M402" i="1" s="1"/>
  <c r="I394" i="1"/>
  <c r="K394" i="1" s="1"/>
  <c r="M394" i="1" s="1"/>
  <c r="I307" i="1"/>
  <c r="K307" i="1" s="1"/>
  <c r="M307" i="1" s="1"/>
  <c r="I277" i="1"/>
  <c r="K277" i="1" s="1"/>
  <c r="M277" i="1" s="1"/>
  <c r="I226" i="1"/>
  <c r="K226" i="1" s="1"/>
  <c r="M226" i="1" s="1"/>
  <c r="I218" i="1"/>
  <c r="K218" i="1" s="1"/>
  <c r="M218" i="1" s="1"/>
  <c r="W217" i="1"/>
  <c r="R16" i="1"/>
  <c r="T16" i="1" s="1"/>
  <c r="R137" i="1"/>
  <c r="T137" i="1" s="1"/>
  <c r="P345" i="1"/>
  <c r="R345" i="1" s="1"/>
  <c r="T345" i="1" s="1"/>
  <c r="R356" i="1"/>
  <c r="T356" i="1" s="1"/>
  <c r="R397" i="1"/>
  <c r="T397" i="1" s="1"/>
  <c r="I409" i="1"/>
  <c r="K409" i="1" s="1"/>
  <c r="M409" i="1" s="1"/>
  <c r="I405" i="1"/>
  <c r="K405" i="1" s="1"/>
  <c r="M405" i="1" s="1"/>
  <c r="I365" i="1"/>
  <c r="K365" i="1" s="1"/>
  <c r="M365" i="1" s="1"/>
  <c r="I346" i="1"/>
  <c r="K346" i="1" s="1"/>
  <c r="M346" i="1" s="1"/>
  <c r="I334" i="1"/>
  <c r="K334" i="1" s="1"/>
  <c r="M334" i="1" s="1"/>
  <c r="I314" i="1"/>
  <c r="K314" i="1" s="1"/>
  <c r="M314" i="1" s="1"/>
  <c r="I225" i="1"/>
  <c r="K225" i="1" s="1"/>
  <c r="M225" i="1" s="1"/>
  <c r="I221" i="1"/>
  <c r="K221" i="1" s="1"/>
  <c r="M221" i="1" s="1"/>
  <c r="G102" i="1"/>
  <c r="I102" i="1" s="1"/>
  <c r="K102" i="1" s="1"/>
  <c r="M102" i="1" s="1"/>
  <c r="G155" i="1"/>
  <c r="G154" i="1" s="1"/>
  <c r="G153" i="1" s="1"/>
  <c r="G280" i="1"/>
  <c r="G279" i="1" s="1"/>
  <c r="R391" i="1"/>
  <c r="T391" i="1" s="1"/>
  <c r="Q230" i="1"/>
  <c r="Q229" i="1" s="1"/>
  <c r="V230" i="1"/>
  <c r="V229" i="1" s="1"/>
  <c r="V382" i="1"/>
  <c r="V381" i="1" s="1"/>
  <c r="R277" i="1"/>
  <c r="T277" i="1" s="1"/>
  <c r="W274" i="1"/>
  <c r="I408" i="1"/>
  <c r="K408" i="1" s="1"/>
  <c r="M408" i="1" s="1"/>
  <c r="I388" i="1"/>
  <c r="K388" i="1" s="1"/>
  <c r="M388" i="1" s="1"/>
  <c r="I372" i="1"/>
  <c r="K372" i="1" s="1"/>
  <c r="M372" i="1" s="1"/>
  <c r="I368" i="1"/>
  <c r="K368" i="1" s="1"/>
  <c r="M368" i="1" s="1"/>
  <c r="I356" i="1"/>
  <c r="K356" i="1" s="1"/>
  <c r="M356" i="1" s="1"/>
  <c r="I352" i="1"/>
  <c r="K352" i="1" s="1"/>
  <c r="M352" i="1" s="1"/>
  <c r="I337" i="1"/>
  <c r="K337" i="1" s="1"/>
  <c r="M337" i="1" s="1"/>
  <c r="I317" i="1"/>
  <c r="K317" i="1" s="1"/>
  <c r="M317" i="1" s="1"/>
  <c r="I309" i="1"/>
  <c r="K309" i="1" s="1"/>
  <c r="M309" i="1" s="1"/>
  <c r="I295" i="1"/>
  <c r="K295" i="1" s="1"/>
  <c r="M295" i="1" s="1"/>
  <c r="I291" i="1"/>
  <c r="K291" i="1" s="1"/>
  <c r="M291" i="1" s="1"/>
  <c r="I260" i="1"/>
  <c r="K260" i="1" s="1"/>
  <c r="M260" i="1" s="1"/>
  <c r="I252" i="1"/>
  <c r="K252" i="1" s="1"/>
  <c r="M252" i="1" s="1"/>
  <c r="I236" i="1"/>
  <c r="K236" i="1" s="1"/>
  <c r="M236" i="1" s="1"/>
  <c r="I224" i="1"/>
  <c r="K224" i="1" s="1"/>
  <c r="M224" i="1" s="1"/>
  <c r="V272" i="1"/>
  <c r="H15" i="1"/>
  <c r="H14" i="1" s="1"/>
  <c r="H9" i="1" s="1"/>
  <c r="H8" i="1" s="1"/>
  <c r="P48" i="1"/>
  <c r="R48" i="1" s="1"/>
  <c r="T48" i="1" s="1"/>
  <c r="R49" i="1"/>
  <c r="T49" i="1" s="1"/>
  <c r="P83" i="1"/>
  <c r="R84" i="1"/>
  <c r="T84" i="1" s="1"/>
  <c r="P269" i="1"/>
  <c r="R270" i="1"/>
  <c r="T270" i="1" s="1"/>
  <c r="P367" i="1"/>
  <c r="R367" i="1" s="1"/>
  <c r="T367" i="1" s="1"/>
  <c r="R368" i="1"/>
  <c r="T368" i="1" s="1"/>
  <c r="R214" i="1"/>
  <c r="T214" i="1" s="1"/>
  <c r="G414" i="1"/>
  <c r="H25" i="1"/>
  <c r="P29" i="1"/>
  <c r="R29" i="1" s="1"/>
  <c r="T29" i="1" s="1"/>
  <c r="R30" i="1"/>
  <c r="T30" i="1" s="1"/>
  <c r="P40" i="1"/>
  <c r="R41" i="1"/>
  <c r="T41" i="1" s="1"/>
  <c r="R51" i="1"/>
  <c r="T51" i="1" s="1"/>
  <c r="R60" i="1"/>
  <c r="T60" i="1" s="1"/>
  <c r="P87" i="1"/>
  <c r="R87" i="1" s="1"/>
  <c r="T87" i="1" s="1"/>
  <c r="R88" i="1"/>
  <c r="T88" i="1" s="1"/>
  <c r="P143" i="1"/>
  <c r="R143" i="1" s="1"/>
  <c r="T143" i="1" s="1"/>
  <c r="R144" i="1"/>
  <c r="T144" i="1" s="1"/>
  <c r="P168" i="1"/>
  <c r="R169" i="1"/>
  <c r="T169" i="1" s="1"/>
  <c r="P204" i="1"/>
  <c r="R207" i="1"/>
  <c r="T207" i="1" s="1"/>
  <c r="P220" i="1"/>
  <c r="R220" i="1" s="1"/>
  <c r="T220" i="1" s="1"/>
  <c r="R221" i="1"/>
  <c r="T221" i="1" s="1"/>
  <c r="P259" i="1"/>
  <c r="R259" i="1" s="1"/>
  <c r="T259" i="1" s="1"/>
  <c r="R260" i="1"/>
  <c r="T260" i="1" s="1"/>
  <c r="P273" i="1"/>
  <c r="R274" i="1"/>
  <c r="T274" i="1" s="1"/>
  <c r="P285" i="1"/>
  <c r="R285" i="1" s="1"/>
  <c r="T285" i="1" s="1"/>
  <c r="R286" i="1"/>
  <c r="T286" i="1" s="1"/>
  <c r="P308" i="1"/>
  <c r="R309" i="1"/>
  <c r="T309" i="1" s="1"/>
  <c r="R322" i="1"/>
  <c r="T322" i="1" s="1"/>
  <c r="P333" i="1"/>
  <c r="R333" i="1" s="1"/>
  <c r="T333" i="1" s="1"/>
  <c r="R334" i="1"/>
  <c r="T334" i="1" s="1"/>
  <c r="P371" i="1"/>
  <c r="R372" i="1"/>
  <c r="T372" i="1" s="1"/>
  <c r="R402" i="1"/>
  <c r="T402" i="1" s="1"/>
  <c r="R218" i="1"/>
  <c r="T218" i="1" s="1"/>
  <c r="R182" i="1"/>
  <c r="T182" i="1" s="1"/>
  <c r="R174" i="1"/>
  <c r="T174" i="1" s="1"/>
  <c r="R94" i="1"/>
  <c r="T94" i="1" s="1"/>
  <c r="R67" i="1"/>
  <c r="T67" i="1" s="1"/>
  <c r="R36" i="1"/>
  <c r="T36" i="1" s="1"/>
  <c r="R12" i="1"/>
  <c r="T12" i="1" s="1"/>
  <c r="U272" i="1"/>
  <c r="V312" i="1"/>
  <c r="V311" i="1" s="1"/>
  <c r="P26" i="1"/>
  <c r="R26" i="1" s="1"/>
  <c r="T26" i="1" s="1"/>
  <c r="R27" i="1"/>
  <c r="T27" i="1" s="1"/>
  <c r="P96" i="1"/>
  <c r="R97" i="1"/>
  <c r="T97" i="1" s="1"/>
  <c r="P387" i="1"/>
  <c r="R387" i="1" s="1"/>
  <c r="T387" i="1" s="1"/>
  <c r="R388" i="1"/>
  <c r="T388" i="1" s="1"/>
  <c r="R343" i="1"/>
  <c r="T343" i="1" s="1"/>
  <c r="H69" i="1"/>
  <c r="P15" i="1"/>
  <c r="R18" i="1"/>
  <c r="T18" i="1" s="1"/>
  <c r="P32" i="1"/>
  <c r="R32" i="1" s="1"/>
  <c r="T32" i="1" s="1"/>
  <c r="P42" i="1"/>
  <c r="R42" i="1" s="1"/>
  <c r="T42" i="1" s="1"/>
  <c r="R43" i="1"/>
  <c r="T43" i="1" s="1"/>
  <c r="P73" i="1"/>
  <c r="R73" i="1" s="1"/>
  <c r="T73" i="1" s="1"/>
  <c r="R74" i="1"/>
  <c r="T74" i="1" s="1"/>
  <c r="P90" i="1"/>
  <c r="R90" i="1" s="1"/>
  <c r="T90" i="1" s="1"/>
  <c r="R91" i="1"/>
  <c r="T91" i="1" s="1"/>
  <c r="P146" i="1"/>
  <c r="R146" i="1" s="1"/>
  <c r="T146" i="1" s="1"/>
  <c r="R147" i="1"/>
  <c r="T147" i="1" s="1"/>
  <c r="P172" i="1"/>
  <c r="R173" i="1"/>
  <c r="T173" i="1" s="1"/>
  <c r="P224" i="1"/>
  <c r="R225" i="1"/>
  <c r="T225" i="1" s="1"/>
  <c r="P290" i="1"/>
  <c r="R291" i="1"/>
  <c r="T291" i="1" s="1"/>
  <c r="P313" i="1"/>
  <c r="R313" i="1" s="1"/>
  <c r="T313" i="1" s="1"/>
  <c r="R314" i="1"/>
  <c r="T314" i="1" s="1"/>
  <c r="P336" i="1"/>
  <c r="R336" i="1" s="1"/>
  <c r="T336" i="1" s="1"/>
  <c r="R337" i="1"/>
  <c r="T337" i="1" s="1"/>
  <c r="P360" i="1"/>
  <c r="R361" i="1"/>
  <c r="T361" i="1" s="1"/>
  <c r="P382" i="1"/>
  <c r="R383" i="1"/>
  <c r="T383" i="1" s="1"/>
  <c r="Q272" i="1"/>
  <c r="R405" i="1"/>
  <c r="T405" i="1" s="1"/>
  <c r="R394" i="1"/>
  <c r="T394" i="1" s="1"/>
  <c r="R331" i="1"/>
  <c r="T331" i="1" s="1"/>
  <c r="R226" i="1"/>
  <c r="T226" i="1" s="1"/>
  <c r="R210" i="1"/>
  <c r="T210" i="1" s="1"/>
  <c r="R202" i="1"/>
  <c r="T202" i="1" s="1"/>
  <c r="P10" i="1"/>
  <c r="R11" i="1"/>
  <c r="T11" i="1" s="1"/>
  <c r="P164" i="1"/>
  <c r="R165" i="1"/>
  <c r="T165" i="1" s="1"/>
  <c r="P254" i="1"/>
  <c r="R254" i="1" s="1"/>
  <c r="T254" i="1" s="1"/>
  <c r="R255" i="1"/>
  <c r="T255" i="1" s="1"/>
  <c r="P297" i="1"/>
  <c r="R297" i="1" s="1"/>
  <c r="T297" i="1" s="1"/>
  <c r="R298" i="1"/>
  <c r="T298" i="1" s="1"/>
  <c r="P319" i="1"/>
  <c r="R319" i="1" s="1"/>
  <c r="T319" i="1" s="1"/>
  <c r="R320" i="1"/>
  <c r="T320" i="1" s="1"/>
  <c r="P354" i="1"/>
  <c r="R354" i="1" s="1"/>
  <c r="T354" i="1" s="1"/>
  <c r="R355" i="1"/>
  <c r="T355" i="1" s="1"/>
  <c r="H193" i="1"/>
  <c r="H204" i="1"/>
  <c r="H250" i="1"/>
  <c r="P20" i="1"/>
  <c r="R20" i="1" s="1"/>
  <c r="T20" i="1" s="1"/>
  <c r="R21" i="1"/>
  <c r="T21" i="1" s="1"/>
  <c r="P46" i="1"/>
  <c r="R47" i="1"/>
  <c r="T47" i="1" s="1"/>
  <c r="P54" i="1"/>
  <c r="R54" i="1" s="1"/>
  <c r="T54" i="1" s="1"/>
  <c r="P63" i="1"/>
  <c r="R63" i="1" s="1"/>
  <c r="T63" i="1" s="1"/>
  <c r="R64" i="1"/>
  <c r="T64" i="1" s="1"/>
  <c r="P79" i="1"/>
  <c r="R79" i="1" s="1"/>
  <c r="T79" i="1" s="1"/>
  <c r="R80" i="1"/>
  <c r="T80" i="1" s="1"/>
  <c r="R93" i="1"/>
  <c r="T93" i="1" s="1"/>
  <c r="P123" i="1"/>
  <c r="R124" i="1"/>
  <c r="T124" i="1" s="1"/>
  <c r="P149" i="1"/>
  <c r="R149" i="1" s="1"/>
  <c r="T149" i="1" s="1"/>
  <c r="P160" i="1"/>
  <c r="R161" i="1"/>
  <c r="T161" i="1" s="1"/>
  <c r="P178" i="1"/>
  <c r="R179" i="1"/>
  <c r="T179" i="1" s="1"/>
  <c r="R191" i="1"/>
  <c r="T191" i="1" s="1"/>
  <c r="P212" i="1"/>
  <c r="R212" i="1" s="1"/>
  <c r="T212" i="1" s="1"/>
  <c r="R213" i="1"/>
  <c r="T213" i="1" s="1"/>
  <c r="R231" i="1"/>
  <c r="T231" i="1" s="1"/>
  <c r="R263" i="1"/>
  <c r="T263" i="1" s="1"/>
  <c r="P294" i="1"/>
  <c r="R294" i="1" s="1"/>
  <c r="T294" i="1" s="1"/>
  <c r="R295" i="1"/>
  <c r="T295" i="1" s="1"/>
  <c r="P316" i="1"/>
  <c r="R316" i="1" s="1"/>
  <c r="T316" i="1" s="1"/>
  <c r="R317" i="1"/>
  <c r="T317" i="1" s="1"/>
  <c r="P327" i="1"/>
  <c r="R327" i="1" s="1"/>
  <c r="T327" i="1" s="1"/>
  <c r="R328" i="1"/>
  <c r="T328" i="1" s="1"/>
  <c r="P339" i="1"/>
  <c r="R339" i="1" s="1"/>
  <c r="T339" i="1" s="1"/>
  <c r="R340" i="1"/>
  <c r="T340" i="1" s="1"/>
  <c r="P351" i="1"/>
  <c r="R351" i="1" s="1"/>
  <c r="T351" i="1" s="1"/>
  <c r="R352" i="1"/>
  <c r="T352" i="1" s="1"/>
  <c r="P364" i="1"/>
  <c r="R365" i="1"/>
  <c r="T365" i="1" s="1"/>
  <c r="Q250" i="1"/>
  <c r="R323" i="1"/>
  <c r="T323" i="1" s="1"/>
  <c r="R194" i="1"/>
  <c r="T194" i="1" s="1"/>
  <c r="R71" i="1"/>
  <c r="T71" i="1" s="1"/>
  <c r="U193" i="1"/>
  <c r="U187" i="1" s="1"/>
  <c r="U258" i="1"/>
  <c r="U280" i="1"/>
  <c r="V293" i="1"/>
  <c r="V288" i="1" s="1"/>
  <c r="U250" i="1"/>
  <c r="U293" i="1"/>
  <c r="U288" i="1" s="1"/>
  <c r="U400" i="1"/>
  <c r="U230" i="1"/>
  <c r="U229" i="1" s="1"/>
  <c r="V193" i="1"/>
  <c r="V187" i="1" s="1"/>
  <c r="V280" i="1"/>
  <c r="V279" i="1" s="1"/>
  <c r="V363" i="1"/>
  <c r="V25" i="1"/>
  <c r="V38" i="1"/>
  <c r="V250" i="1"/>
  <c r="U69" i="1"/>
  <c r="U312" i="1"/>
  <c r="U311" i="1" s="1"/>
  <c r="U363" i="1"/>
  <c r="U25" i="1"/>
  <c r="U38" i="1"/>
  <c r="G293" i="1"/>
  <c r="G250" i="1"/>
  <c r="G363" i="1"/>
  <c r="H322" i="1"/>
  <c r="H312" i="1" s="1"/>
  <c r="H311" i="1" s="1"/>
  <c r="P280" i="1"/>
  <c r="Q312" i="1"/>
  <c r="Q311" i="1" s="1"/>
  <c r="G258" i="1"/>
  <c r="G322" i="1"/>
  <c r="H280" i="1"/>
  <c r="H279" i="1" s="1"/>
  <c r="P400" i="1"/>
  <c r="P414" i="1"/>
  <c r="G15" i="1"/>
  <c r="G14" i="1" s="1"/>
  <c r="G9" i="1" s="1"/>
  <c r="G38" i="1"/>
  <c r="G193" i="1"/>
  <c r="G204" i="1"/>
  <c r="H414" i="1"/>
  <c r="P230" i="1"/>
  <c r="Q15" i="1"/>
  <c r="Q14" i="1" s="1"/>
  <c r="Q9" i="1" s="1"/>
  <c r="Q258" i="1"/>
  <c r="Q280" i="1"/>
  <c r="Q279" i="1" s="1"/>
  <c r="Q69" i="1"/>
  <c r="Q293" i="1"/>
  <c r="Q288" i="1" s="1"/>
  <c r="Q25" i="1"/>
  <c r="Q363" i="1"/>
  <c r="Q38" i="1"/>
  <c r="Q176" i="1"/>
  <c r="G96" i="1"/>
  <c r="G176" i="1"/>
  <c r="H96" i="1"/>
  <c r="H86" i="1" s="1"/>
  <c r="H176" i="1"/>
  <c r="H363" i="1"/>
  <c r="G230" i="1"/>
  <c r="H325" i="1"/>
  <c r="I325" i="1" s="1"/>
  <c r="K325" i="1" s="1"/>
  <c r="M325" i="1" s="1"/>
  <c r="H38" i="1"/>
  <c r="G142" i="1"/>
  <c r="G137" i="1" s="1"/>
  <c r="G382" i="1"/>
  <c r="G400" i="1"/>
  <c r="H382" i="1"/>
  <c r="H381" i="1" s="1"/>
  <c r="H142" i="1"/>
  <c r="H137" i="1" s="1"/>
  <c r="H258" i="1"/>
  <c r="H272" i="1"/>
  <c r="H293" i="1"/>
  <c r="H288" i="1" s="1"/>
  <c r="G25" i="1"/>
  <c r="G69" i="1"/>
  <c r="G272" i="1"/>
  <c r="W370" i="1" l="1"/>
  <c r="V228" i="1"/>
  <c r="I216" i="1"/>
  <c r="K216" i="1" s="1"/>
  <c r="M216" i="1" s="1"/>
  <c r="I233" i="1"/>
  <c r="K233" i="1" s="1"/>
  <c r="M233" i="1" s="1"/>
  <c r="R414" i="1"/>
  <c r="T414" i="1" s="1"/>
  <c r="G370" i="1"/>
  <c r="I370" i="1" s="1"/>
  <c r="K370" i="1" s="1"/>
  <c r="M370" i="1" s="1"/>
  <c r="W129" i="1"/>
  <c r="I279" i="1"/>
  <c r="K279" i="1" s="1"/>
  <c r="M279" i="1" s="1"/>
  <c r="R155" i="1"/>
  <c r="T155" i="1" s="1"/>
  <c r="I400" i="1"/>
  <c r="K400" i="1" s="1"/>
  <c r="M400" i="1" s="1"/>
  <c r="H187" i="1"/>
  <c r="H186" i="1" s="1"/>
  <c r="G86" i="1"/>
  <c r="G24" i="1" s="1"/>
  <c r="Q228" i="1"/>
  <c r="Q187" i="1"/>
  <c r="Q186" i="1" s="1"/>
  <c r="W155" i="1"/>
  <c r="I25" i="1"/>
  <c r="K25" i="1" s="1"/>
  <c r="M25" i="1" s="1"/>
  <c r="I250" i="1"/>
  <c r="K250" i="1" s="1"/>
  <c r="M250" i="1" s="1"/>
  <c r="U128" i="1"/>
  <c r="U127" i="1" s="1"/>
  <c r="U358" i="1"/>
  <c r="R382" i="1"/>
  <c r="T382" i="1" s="1"/>
  <c r="R204" i="1"/>
  <c r="T204" i="1" s="1"/>
  <c r="V152" i="1"/>
  <c r="S425" i="1"/>
  <c r="U152" i="1"/>
  <c r="I9" i="1"/>
  <c r="K9" i="1" s="1"/>
  <c r="M9" i="1" s="1"/>
  <c r="I129" i="1"/>
  <c r="K129" i="1" s="1"/>
  <c r="M129" i="1" s="1"/>
  <c r="H128" i="1"/>
  <c r="H127" i="1" s="1"/>
  <c r="H126" i="1" s="1"/>
  <c r="I155" i="1"/>
  <c r="K155" i="1" s="1"/>
  <c r="M155" i="1" s="1"/>
  <c r="R193" i="1"/>
  <c r="T193" i="1" s="1"/>
  <c r="R408" i="1"/>
  <c r="T408" i="1" s="1"/>
  <c r="R96" i="1"/>
  <c r="T96" i="1" s="1"/>
  <c r="J425" i="1"/>
  <c r="P187" i="1"/>
  <c r="U186" i="1"/>
  <c r="U228" i="1"/>
  <c r="I280" i="1"/>
  <c r="K280" i="1" s="1"/>
  <c r="M280" i="1" s="1"/>
  <c r="G152" i="1"/>
  <c r="W216" i="1"/>
  <c r="P258" i="1"/>
  <c r="R258" i="1" s="1"/>
  <c r="T258" i="1" s="1"/>
  <c r="V186" i="1"/>
  <c r="G8" i="1"/>
  <c r="I8" i="1" s="1"/>
  <c r="K8" i="1" s="1"/>
  <c r="M8" i="1" s="1"/>
  <c r="W400" i="1"/>
  <c r="H24" i="1"/>
  <c r="H23" i="1" s="1"/>
  <c r="P14" i="1"/>
  <c r="P9" i="1" s="1"/>
  <c r="P399" i="1"/>
  <c r="R399" i="1" s="1"/>
  <c r="T399" i="1" s="1"/>
  <c r="R400" i="1"/>
  <c r="T400" i="1" s="1"/>
  <c r="I258" i="1"/>
  <c r="K258" i="1" s="1"/>
  <c r="M258" i="1" s="1"/>
  <c r="P25" i="1"/>
  <c r="R25" i="1" s="1"/>
  <c r="T25" i="1" s="1"/>
  <c r="V24" i="1"/>
  <c r="V23" i="1" s="1"/>
  <c r="P293" i="1"/>
  <c r="R293" i="1" s="1"/>
  <c r="T293" i="1" s="1"/>
  <c r="R10" i="1"/>
  <c r="T10" i="1" s="1"/>
  <c r="P216" i="1"/>
  <c r="R216" i="1" s="1"/>
  <c r="T216" i="1" s="1"/>
  <c r="P86" i="1"/>
  <c r="R86" i="1" s="1"/>
  <c r="T86" i="1" s="1"/>
  <c r="Q24" i="1"/>
  <c r="Q23" i="1" s="1"/>
  <c r="W25" i="1"/>
  <c r="U24" i="1"/>
  <c r="V257" i="1"/>
  <c r="H152" i="1"/>
  <c r="V8" i="1"/>
  <c r="W8" i="1" s="1"/>
  <c r="W9" i="1"/>
  <c r="Q8" i="1"/>
  <c r="G229" i="1"/>
  <c r="I229" i="1" s="1"/>
  <c r="K229" i="1" s="1"/>
  <c r="M229" i="1" s="1"/>
  <c r="I230" i="1"/>
  <c r="K230" i="1" s="1"/>
  <c r="M230" i="1" s="1"/>
  <c r="G359" i="1"/>
  <c r="I360" i="1"/>
  <c r="K360" i="1" s="1"/>
  <c r="M360" i="1" s="1"/>
  <c r="G257" i="1"/>
  <c r="I272" i="1"/>
  <c r="K272" i="1" s="1"/>
  <c r="M272" i="1" s="1"/>
  <c r="I293" i="1"/>
  <c r="K293" i="1" s="1"/>
  <c r="M293" i="1" s="1"/>
  <c r="R15" i="1"/>
  <c r="T15" i="1" s="1"/>
  <c r="G413" i="1"/>
  <c r="I414" i="1"/>
  <c r="K414" i="1" s="1"/>
  <c r="M414" i="1" s="1"/>
  <c r="U413" i="1"/>
  <c r="W414" i="1"/>
  <c r="G381" i="1"/>
  <c r="I381" i="1" s="1"/>
  <c r="K381" i="1" s="1"/>
  <c r="M381" i="1" s="1"/>
  <c r="I382" i="1"/>
  <c r="K382" i="1" s="1"/>
  <c r="M382" i="1" s="1"/>
  <c r="I363" i="1"/>
  <c r="K363" i="1" s="1"/>
  <c r="M363" i="1" s="1"/>
  <c r="U279" i="1"/>
  <c r="W280" i="1"/>
  <c r="R129" i="1"/>
  <c r="T129" i="1" s="1"/>
  <c r="P128" i="1"/>
  <c r="G127" i="1"/>
  <c r="U407" i="1"/>
  <c r="W407" i="1" s="1"/>
  <c r="W408" i="1"/>
  <c r="G399" i="1"/>
  <c r="I399" i="1" s="1"/>
  <c r="K399" i="1" s="1"/>
  <c r="M399" i="1" s="1"/>
  <c r="G288" i="1"/>
  <c r="I288" i="1" s="1"/>
  <c r="K288" i="1" s="1"/>
  <c r="M288" i="1" s="1"/>
  <c r="Q152" i="1"/>
  <c r="P250" i="1"/>
  <c r="R250" i="1" s="1"/>
  <c r="T250" i="1" s="1"/>
  <c r="G312" i="1"/>
  <c r="I322" i="1"/>
  <c r="K322" i="1" s="1"/>
  <c r="M322" i="1" s="1"/>
  <c r="R280" i="1"/>
  <c r="T280" i="1" s="1"/>
  <c r="V358" i="1"/>
  <c r="R371" i="1"/>
  <c r="T371" i="1" s="1"/>
  <c r="P370" i="1"/>
  <c r="R370" i="1" s="1"/>
  <c r="T370" i="1" s="1"/>
  <c r="H413" i="1"/>
  <c r="P307" i="1"/>
  <c r="R308" i="1"/>
  <c r="T308" i="1" s="1"/>
  <c r="P167" i="1"/>
  <c r="R167" i="1" s="1"/>
  <c r="T167" i="1" s="1"/>
  <c r="R168" i="1"/>
  <c r="T168" i="1" s="1"/>
  <c r="P39" i="1"/>
  <c r="R40" i="1"/>
  <c r="T40" i="1" s="1"/>
  <c r="H228" i="1"/>
  <c r="P69" i="1"/>
  <c r="R69" i="1" s="1"/>
  <c r="T69" i="1" s="1"/>
  <c r="P413" i="1"/>
  <c r="P363" i="1"/>
  <c r="R363" i="1" s="1"/>
  <c r="T363" i="1" s="1"/>
  <c r="R364" i="1"/>
  <c r="T364" i="1" s="1"/>
  <c r="P154" i="1"/>
  <c r="R160" i="1"/>
  <c r="T160" i="1" s="1"/>
  <c r="P122" i="1"/>
  <c r="R123" i="1"/>
  <c r="T123" i="1" s="1"/>
  <c r="P45" i="1"/>
  <c r="R45" i="1" s="1"/>
  <c r="T45" i="1" s="1"/>
  <c r="R46" i="1"/>
  <c r="T46" i="1" s="1"/>
  <c r="P163" i="1"/>
  <c r="R163" i="1" s="1"/>
  <c r="T163" i="1" s="1"/>
  <c r="R164" i="1"/>
  <c r="T164" i="1" s="1"/>
  <c r="P171" i="1"/>
  <c r="R171" i="1" s="1"/>
  <c r="T171" i="1" s="1"/>
  <c r="R172" i="1"/>
  <c r="T172" i="1" s="1"/>
  <c r="P82" i="1"/>
  <c r="R82" i="1" s="1"/>
  <c r="T82" i="1" s="1"/>
  <c r="R83" i="1"/>
  <c r="T83" i="1" s="1"/>
  <c r="P289" i="1"/>
  <c r="R289" i="1" s="1"/>
  <c r="T289" i="1" s="1"/>
  <c r="R290" i="1"/>
  <c r="T290" i="1" s="1"/>
  <c r="P359" i="1"/>
  <c r="R360" i="1"/>
  <c r="T360" i="1" s="1"/>
  <c r="P265" i="1"/>
  <c r="R265" i="1" s="1"/>
  <c r="T265" i="1" s="1"/>
  <c r="R269" i="1"/>
  <c r="T269" i="1" s="1"/>
  <c r="P279" i="1"/>
  <c r="R279" i="1" s="1"/>
  <c r="T279" i="1" s="1"/>
  <c r="P272" i="1"/>
  <c r="R272" i="1" s="1"/>
  <c r="T272" i="1" s="1"/>
  <c r="R273" i="1"/>
  <c r="T273" i="1" s="1"/>
  <c r="H358" i="1"/>
  <c r="Q358" i="1"/>
  <c r="P229" i="1"/>
  <c r="R230" i="1"/>
  <c r="T230" i="1" s="1"/>
  <c r="P381" i="1"/>
  <c r="R381" i="1" s="1"/>
  <c r="T381" i="1" s="1"/>
  <c r="P312" i="1"/>
  <c r="P177" i="1"/>
  <c r="R178" i="1"/>
  <c r="T178" i="1" s="1"/>
  <c r="P223" i="1"/>
  <c r="R223" i="1" s="1"/>
  <c r="T223" i="1" s="1"/>
  <c r="R224" i="1"/>
  <c r="T224" i="1" s="1"/>
  <c r="G187" i="1"/>
  <c r="G186" i="1" s="1"/>
  <c r="Q257" i="1"/>
  <c r="H257" i="1"/>
  <c r="R187" i="1" l="1"/>
  <c r="T187" i="1" s="1"/>
  <c r="G228" i="1"/>
  <c r="I228" i="1" s="1"/>
  <c r="K228" i="1" s="1"/>
  <c r="M228" i="1" s="1"/>
  <c r="W128" i="1"/>
  <c r="I128" i="1"/>
  <c r="K128" i="1" s="1"/>
  <c r="M128" i="1" s="1"/>
  <c r="I127" i="1"/>
  <c r="K127" i="1" s="1"/>
  <c r="M127" i="1" s="1"/>
  <c r="P8" i="1"/>
  <c r="R8" i="1" s="1"/>
  <c r="T8" i="1" s="1"/>
  <c r="R9" i="1"/>
  <c r="T9" i="1" s="1"/>
  <c r="R14" i="1"/>
  <c r="T14" i="1" s="1"/>
  <c r="V185" i="1"/>
  <c r="V425" i="1" s="1"/>
  <c r="G126" i="1"/>
  <c r="U399" i="1"/>
  <c r="W399" i="1" s="1"/>
  <c r="P186" i="1"/>
  <c r="R186" i="1" s="1"/>
  <c r="T186" i="1" s="1"/>
  <c r="W24" i="1"/>
  <c r="U23" i="1"/>
  <c r="I24" i="1"/>
  <c r="K24" i="1" s="1"/>
  <c r="M24" i="1" s="1"/>
  <c r="G23" i="1"/>
  <c r="I23" i="1" s="1"/>
  <c r="K23" i="1" s="1"/>
  <c r="M23" i="1" s="1"/>
  <c r="U412" i="1"/>
  <c r="W413" i="1"/>
  <c r="I359" i="1"/>
  <c r="K359" i="1" s="1"/>
  <c r="M359" i="1" s="1"/>
  <c r="G358" i="1"/>
  <c r="I358" i="1" s="1"/>
  <c r="K358" i="1" s="1"/>
  <c r="M358" i="1" s="1"/>
  <c r="G311" i="1"/>
  <c r="I311" i="1" s="1"/>
  <c r="K311" i="1" s="1"/>
  <c r="M311" i="1" s="1"/>
  <c r="I312" i="1"/>
  <c r="K312" i="1" s="1"/>
  <c r="M312" i="1" s="1"/>
  <c r="G412" i="1"/>
  <c r="I413" i="1"/>
  <c r="K413" i="1" s="1"/>
  <c r="M413" i="1" s="1"/>
  <c r="P127" i="1"/>
  <c r="R128" i="1"/>
  <c r="T128" i="1" s="1"/>
  <c r="W127" i="1"/>
  <c r="U126" i="1"/>
  <c r="W279" i="1"/>
  <c r="U257" i="1"/>
  <c r="I257" i="1"/>
  <c r="K257" i="1" s="1"/>
  <c r="M257" i="1" s="1"/>
  <c r="Q185" i="1"/>
  <c r="Q425" i="1" s="1"/>
  <c r="H412" i="1"/>
  <c r="H185" i="1"/>
  <c r="R154" i="1"/>
  <c r="T154" i="1" s="1"/>
  <c r="P153" i="1"/>
  <c r="P257" i="1"/>
  <c r="R257" i="1" s="1"/>
  <c r="T257" i="1" s="1"/>
  <c r="P412" i="1"/>
  <c r="R413" i="1"/>
  <c r="T413" i="1" s="1"/>
  <c r="R177" i="1"/>
  <c r="T177" i="1" s="1"/>
  <c r="P176" i="1"/>
  <c r="R176" i="1" s="1"/>
  <c r="T176" i="1" s="1"/>
  <c r="P228" i="1"/>
  <c r="R229" i="1"/>
  <c r="T229" i="1" s="1"/>
  <c r="R359" i="1"/>
  <c r="T359" i="1" s="1"/>
  <c r="P358" i="1"/>
  <c r="R358" i="1" s="1"/>
  <c r="T358" i="1" s="1"/>
  <c r="P311" i="1"/>
  <c r="R311" i="1" s="1"/>
  <c r="T311" i="1" s="1"/>
  <c r="R312" i="1"/>
  <c r="T312" i="1" s="1"/>
  <c r="P121" i="1"/>
  <c r="R122" i="1"/>
  <c r="T122" i="1" s="1"/>
  <c r="P288" i="1"/>
  <c r="R288" i="1" s="1"/>
  <c r="T288" i="1" s="1"/>
  <c r="R39" i="1"/>
  <c r="T39" i="1" s="1"/>
  <c r="P38" i="1"/>
  <c r="P306" i="1"/>
  <c r="R306" i="1" s="1"/>
  <c r="T306" i="1" s="1"/>
  <c r="R307" i="1"/>
  <c r="T307" i="1" s="1"/>
  <c r="U185" i="1" l="1"/>
  <c r="W23" i="1"/>
  <c r="R38" i="1"/>
  <c r="T38" i="1" s="1"/>
  <c r="P24" i="1"/>
  <c r="G411" i="1"/>
  <c r="I412" i="1"/>
  <c r="K412" i="1" s="1"/>
  <c r="M412" i="1" s="1"/>
  <c r="R127" i="1"/>
  <c r="T127" i="1" s="1"/>
  <c r="P126" i="1"/>
  <c r="R126" i="1" s="1"/>
  <c r="T126" i="1" s="1"/>
  <c r="G185" i="1"/>
  <c r="G425" i="1" s="1"/>
  <c r="U411" i="1"/>
  <c r="W411" i="1" s="1"/>
  <c r="W412" i="1"/>
  <c r="H411" i="1"/>
  <c r="H425" i="1" s="1"/>
  <c r="P411" i="1"/>
  <c r="R411" i="1" s="1"/>
  <c r="T411" i="1" s="1"/>
  <c r="R412" i="1"/>
  <c r="T412" i="1" s="1"/>
  <c r="R121" i="1"/>
  <c r="T121" i="1" s="1"/>
  <c r="R153" i="1"/>
  <c r="T153" i="1" s="1"/>
  <c r="P152" i="1"/>
  <c r="P185" i="1"/>
  <c r="R185" i="1" s="1"/>
  <c r="T185" i="1" s="1"/>
  <c r="R228" i="1"/>
  <c r="T228" i="1" s="1"/>
  <c r="U425" i="1" l="1"/>
  <c r="W425" i="1" s="1"/>
  <c r="I425" i="1"/>
  <c r="K425" i="1" s="1"/>
  <c r="M425" i="1" s="1"/>
  <c r="P23" i="1"/>
  <c r="R23" i="1" s="1"/>
  <c r="T23" i="1" s="1"/>
  <c r="R24" i="1"/>
  <c r="T24" i="1" s="1"/>
  <c r="I411" i="1"/>
  <c r="K411" i="1" s="1"/>
  <c r="M411" i="1" s="1"/>
  <c r="R152" i="1"/>
  <c r="T152" i="1" s="1"/>
  <c r="P425" i="1" l="1"/>
  <c r="R425" i="1" s="1"/>
  <c r="T425" i="1" s="1"/>
  <c r="W68" i="1"/>
  <c r="W67" i="1"/>
  <c r="W66" i="1"/>
  <c r="I68" i="1"/>
  <c r="K68" i="1" s="1"/>
  <c r="M68" i="1" s="1"/>
  <c r="I66" i="1" l="1"/>
  <c r="K66" i="1" s="1"/>
  <c r="M66" i="1" s="1"/>
  <c r="I67" i="1"/>
  <c r="K67" i="1" s="1"/>
  <c r="M67" i="1" s="1"/>
  <c r="W13" i="1"/>
  <c r="W17" i="1"/>
  <c r="W19" i="1"/>
  <c r="W22" i="1"/>
  <c r="W28" i="1"/>
  <c r="W31" i="1"/>
  <c r="W34" i="1"/>
  <c r="W37" i="1"/>
  <c r="W41" i="1"/>
  <c r="W44" i="1"/>
  <c r="W47" i="1"/>
  <c r="W50" i="1"/>
  <c r="W53" i="1"/>
  <c r="W56" i="1"/>
  <c r="W62" i="1"/>
  <c r="W65" i="1"/>
  <c r="W72" i="1"/>
  <c r="W75" i="1"/>
  <c r="W82" i="1"/>
  <c r="W86" i="1"/>
  <c r="W89" i="1"/>
  <c r="W92" i="1"/>
  <c r="W95" i="1"/>
  <c r="W96" i="1"/>
  <c r="W98" i="1"/>
  <c r="W110" i="1"/>
  <c r="W113" i="1"/>
  <c r="W116" i="1"/>
  <c r="W121" i="1"/>
  <c r="W132" i="1"/>
  <c r="W137" i="1"/>
  <c r="W144" i="1"/>
  <c r="W147" i="1"/>
  <c r="W153" i="1"/>
  <c r="W158" i="1"/>
  <c r="W162" i="1"/>
  <c r="W166" i="1"/>
  <c r="W171" i="1"/>
  <c r="W175" i="1"/>
  <c r="W181" i="1"/>
  <c r="W183" i="1"/>
  <c r="W186" i="1"/>
  <c r="W188" i="1"/>
  <c r="W191" i="1"/>
  <c r="W194" i="1"/>
  <c r="W197" i="1"/>
  <c r="W202" i="1"/>
  <c r="W206" i="1"/>
  <c r="W210" i="1"/>
  <c r="W213" i="1"/>
  <c r="W218" i="1"/>
  <c r="W223" i="1"/>
  <c r="W225" i="1"/>
  <c r="W228" i="1"/>
  <c r="W232" i="1"/>
  <c r="W235" i="1"/>
  <c r="W252" i="1"/>
  <c r="W256" i="1"/>
  <c r="W260" i="1"/>
  <c r="W263" i="1"/>
  <c r="W270" i="1"/>
  <c r="W272" i="1"/>
  <c r="W283" i="1"/>
  <c r="W287" i="1"/>
  <c r="W292" i="1"/>
  <c r="W297" i="1"/>
  <c r="W306" i="1"/>
  <c r="W309" i="1"/>
  <c r="W312" i="1"/>
  <c r="W315" i="1"/>
  <c r="W318" i="1"/>
  <c r="W321" i="1"/>
  <c r="W324" i="1"/>
  <c r="W327" i="1"/>
  <c r="W331" i="1"/>
  <c r="W336" i="1"/>
  <c r="W340" i="1"/>
  <c r="W343" i="1"/>
  <c r="W347" i="1"/>
  <c r="W351" i="1"/>
  <c r="W354" i="1"/>
  <c r="W357" i="1"/>
  <c r="W361" i="1"/>
  <c r="W363" i="1"/>
  <c r="W366" i="1"/>
  <c r="W369" i="1"/>
  <c r="W372" i="1"/>
  <c r="W377" i="1"/>
  <c r="W380" i="1"/>
  <c r="W384" i="1"/>
  <c r="W390" i="1"/>
  <c r="W392" i="1"/>
  <c r="W395" i="1"/>
  <c r="W398" i="1"/>
  <c r="I13" i="1"/>
  <c r="K13" i="1" s="1"/>
  <c r="M13" i="1" s="1"/>
  <c r="I17" i="1"/>
  <c r="K17" i="1" s="1"/>
  <c r="M17" i="1" s="1"/>
  <c r="I19" i="1"/>
  <c r="K19" i="1" s="1"/>
  <c r="M19" i="1" s="1"/>
  <c r="I22" i="1"/>
  <c r="K22" i="1" s="1"/>
  <c r="M22" i="1" s="1"/>
  <c r="I28" i="1"/>
  <c r="K28" i="1" s="1"/>
  <c r="M28" i="1" s="1"/>
  <c r="I31" i="1"/>
  <c r="K31" i="1" s="1"/>
  <c r="M31" i="1" s="1"/>
  <c r="I34" i="1"/>
  <c r="K34" i="1" s="1"/>
  <c r="M34" i="1" s="1"/>
  <c r="I37" i="1"/>
  <c r="K37" i="1" s="1"/>
  <c r="M37" i="1" s="1"/>
  <c r="I41" i="1"/>
  <c r="K41" i="1" s="1"/>
  <c r="M41" i="1" s="1"/>
  <c r="K44" i="1"/>
  <c r="M44" i="1" s="1"/>
  <c r="I47" i="1"/>
  <c r="K47" i="1" s="1"/>
  <c r="M47" i="1" s="1"/>
  <c r="I50" i="1"/>
  <c r="K50" i="1" s="1"/>
  <c r="M50" i="1" s="1"/>
  <c r="I53" i="1"/>
  <c r="K53" i="1" s="1"/>
  <c r="M53" i="1" s="1"/>
  <c r="I56" i="1"/>
  <c r="K56" i="1" s="1"/>
  <c r="M56" i="1" s="1"/>
  <c r="I62" i="1"/>
  <c r="K62" i="1" s="1"/>
  <c r="M62" i="1" s="1"/>
  <c r="I65" i="1"/>
  <c r="K65" i="1" s="1"/>
  <c r="M65" i="1" s="1"/>
  <c r="I72" i="1"/>
  <c r="K72" i="1" s="1"/>
  <c r="M72" i="1" s="1"/>
  <c r="I75" i="1"/>
  <c r="K75" i="1" s="1"/>
  <c r="M75" i="1" s="1"/>
  <c r="I82" i="1"/>
  <c r="K82" i="1" s="1"/>
  <c r="M82" i="1" s="1"/>
  <c r="I86" i="1"/>
  <c r="K86" i="1" s="1"/>
  <c r="M86" i="1" s="1"/>
  <c r="I89" i="1"/>
  <c r="K89" i="1" s="1"/>
  <c r="M89" i="1" s="1"/>
  <c r="I92" i="1"/>
  <c r="K92" i="1" s="1"/>
  <c r="M92" i="1" s="1"/>
  <c r="I95" i="1"/>
  <c r="K95" i="1" s="1"/>
  <c r="M95" i="1" s="1"/>
  <c r="I96" i="1"/>
  <c r="K96" i="1" s="1"/>
  <c r="M96" i="1" s="1"/>
  <c r="I98" i="1"/>
  <c r="K98" i="1" s="1"/>
  <c r="M98" i="1" s="1"/>
  <c r="I101" i="1"/>
  <c r="K101" i="1" s="1"/>
  <c r="M101" i="1" s="1"/>
  <c r="I107" i="1"/>
  <c r="K107" i="1" s="1"/>
  <c r="M107" i="1" s="1"/>
  <c r="I110" i="1"/>
  <c r="K110" i="1" s="1"/>
  <c r="M110" i="1" s="1"/>
  <c r="I113" i="1"/>
  <c r="K113" i="1" s="1"/>
  <c r="M113" i="1" s="1"/>
  <c r="I116" i="1"/>
  <c r="K116" i="1" s="1"/>
  <c r="M116" i="1" s="1"/>
  <c r="I121" i="1"/>
  <c r="K121" i="1" s="1"/>
  <c r="M121" i="1" s="1"/>
  <c r="I132" i="1"/>
  <c r="K132" i="1" s="1"/>
  <c r="M132" i="1" s="1"/>
  <c r="I137" i="1"/>
  <c r="K137" i="1" s="1"/>
  <c r="M137" i="1" s="1"/>
  <c r="I144" i="1"/>
  <c r="K144" i="1" s="1"/>
  <c r="M144" i="1" s="1"/>
  <c r="I147" i="1"/>
  <c r="K147" i="1" s="1"/>
  <c r="M147" i="1" s="1"/>
  <c r="I153" i="1"/>
  <c r="K153" i="1" s="1"/>
  <c r="M153" i="1" s="1"/>
  <c r="I158" i="1"/>
  <c r="K158" i="1" s="1"/>
  <c r="M158" i="1" s="1"/>
  <c r="I162" i="1"/>
  <c r="K162" i="1" s="1"/>
  <c r="M162" i="1" s="1"/>
  <c r="I166" i="1"/>
  <c r="K166" i="1" s="1"/>
  <c r="M166" i="1" s="1"/>
  <c r="I171" i="1"/>
  <c r="K171" i="1" s="1"/>
  <c r="M171" i="1" s="1"/>
  <c r="I175" i="1"/>
  <c r="K175" i="1" s="1"/>
  <c r="M175" i="1" s="1"/>
  <c r="I181" i="1"/>
  <c r="K181" i="1" s="1"/>
  <c r="M181" i="1" s="1"/>
  <c r="I183" i="1"/>
  <c r="K183" i="1" s="1"/>
  <c r="M183" i="1" s="1"/>
  <c r="I186" i="1"/>
  <c r="K186" i="1" s="1"/>
  <c r="M186" i="1" s="1"/>
  <c r="I188" i="1"/>
  <c r="K188" i="1" s="1"/>
  <c r="M188" i="1" s="1"/>
  <c r="I191" i="1"/>
  <c r="K191" i="1" s="1"/>
  <c r="M191" i="1" s="1"/>
  <c r="I194" i="1"/>
  <c r="K194" i="1" s="1"/>
  <c r="M194" i="1" s="1"/>
  <c r="I197" i="1"/>
  <c r="K197" i="1" s="1"/>
  <c r="M197" i="1" s="1"/>
  <c r="I202" i="1"/>
  <c r="K202" i="1" s="1"/>
  <c r="M202" i="1" s="1"/>
  <c r="I206" i="1"/>
  <c r="K206" i="1" s="1"/>
  <c r="M206" i="1" s="1"/>
  <c r="I210" i="1"/>
  <c r="K210" i="1" s="1"/>
  <c r="M210" i="1" s="1"/>
  <c r="I213" i="1"/>
  <c r="K213" i="1" s="1"/>
  <c r="M213" i="1" s="1"/>
  <c r="W391" i="1" l="1"/>
  <c r="W389" i="1"/>
  <c r="W383" i="1"/>
  <c r="W371" i="1"/>
  <c r="W362" i="1"/>
  <c r="W360" i="1"/>
  <c r="W353" i="1"/>
  <c r="W326" i="1"/>
  <c r="W320" i="1"/>
  <c r="W286" i="1"/>
  <c r="W282" i="1"/>
  <c r="W269" i="1"/>
  <c r="W255" i="1"/>
  <c r="W224" i="1"/>
  <c r="W222" i="1"/>
  <c r="I209" i="1"/>
  <c r="K209" i="1" s="1"/>
  <c r="M209" i="1" s="1"/>
  <c r="W196" i="1"/>
  <c r="W187" i="1"/>
  <c r="I187" i="1"/>
  <c r="K187" i="1" s="1"/>
  <c r="M187" i="1" s="1"/>
  <c r="W185" i="1"/>
  <c r="I185" i="1"/>
  <c r="K185" i="1" s="1"/>
  <c r="M185" i="1" s="1"/>
  <c r="W182" i="1"/>
  <c r="I182" i="1"/>
  <c r="K182" i="1" s="1"/>
  <c r="M182" i="1" s="1"/>
  <c r="I180" i="1"/>
  <c r="K180" i="1" s="1"/>
  <c r="M180" i="1" s="1"/>
  <c r="I174" i="1"/>
  <c r="K174" i="1" s="1"/>
  <c r="M174" i="1" s="1"/>
  <c r="W165" i="1"/>
  <c r="W154" i="1"/>
  <c r="I154" i="1"/>
  <c r="K154" i="1" s="1"/>
  <c r="M154" i="1" s="1"/>
  <c r="I152" i="1"/>
  <c r="K152" i="1" s="1"/>
  <c r="M152" i="1" s="1"/>
  <c r="I146" i="1"/>
  <c r="K146" i="1" s="1"/>
  <c r="M146" i="1" s="1"/>
  <c r="W143" i="1"/>
  <c r="W126" i="1"/>
  <c r="I126" i="1"/>
  <c r="K126" i="1" s="1"/>
  <c r="M126" i="1" s="1"/>
  <c r="I120" i="1"/>
  <c r="K120" i="1" s="1"/>
  <c r="M120" i="1" s="1"/>
  <c r="I115" i="1"/>
  <c r="K115" i="1" s="1"/>
  <c r="M115" i="1" s="1"/>
  <c r="W97" i="1"/>
  <c r="I97" i="1"/>
  <c r="K97" i="1" s="1"/>
  <c r="M97" i="1" s="1"/>
  <c r="W94" i="1"/>
  <c r="W91" i="1"/>
  <c r="W85" i="1"/>
  <c r="I74" i="1"/>
  <c r="K74" i="1" s="1"/>
  <c r="M74" i="1" s="1"/>
  <c r="W71" i="1"/>
  <c r="W64" i="1"/>
  <c r="I52" i="1"/>
  <c r="K52" i="1" s="1"/>
  <c r="M52" i="1" s="1"/>
  <c r="I46" i="1"/>
  <c r="K46" i="1" s="1"/>
  <c r="M46" i="1" s="1"/>
  <c r="W43" i="1"/>
  <c r="I40" i="1"/>
  <c r="K40" i="1" s="1"/>
  <c r="M40" i="1" s="1"/>
  <c r="W18" i="1"/>
  <c r="I18" i="1"/>
  <c r="K18" i="1" s="1"/>
  <c r="M18" i="1" s="1"/>
  <c r="W16" i="1"/>
  <c r="I12" i="1"/>
  <c r="K12" i="1" s="1"/>
  <c r="M12" i="1" s="1"/>
  <c r="I45" i="1" l="1"/>
  <c r="K45" i="1" s="1"/>
  <c r="M45" i="1" s="1"/>
  <c r="I39" i="1"/>
  <c r="K39" i="1" s="1"/>
  <c r="M39" i="1" s="1"/>
  <c r="I119" i="1"/>
  <c r="K119" i="1" s="1"/>
  <c r="M119" i="1" s="1"/>
  <c r="I10" i="1"/>
  <c r="K10" i="1" s="1"/>
  <c r="M10" i="1" s="1"/>
  <c r="I51" i="1"/>
  <c r="K51" i="1" s="1"/>
  <c r="M51" i="1" s="1"/>
  <c r="W352" i="1"/>
  <c r="I208" i="1"/>
  <c r="K208" i="1" s="1"/>
  <c r="M208" i="1" s="1"/>
  <c r="I173" i="1"/>
  <c r="K173" i="1" s="1"/>
  <c r="M173" i="1" s="1"/>
  <c r="I114" i="1"/>
  <c r="K114" i="1" s="1"/>
  <c r="M114" i="1" s="1"/>
  <c r="I15" i="1"/>
  <c r="K15" i="1" s="1"/>
  <c r="M15" i="1" s="1"/>
  <c r="I16" i="1"/>
  <c r="K16" i="1" s="1"/>
  <c r="M16" i="1" s="1"/>
  <c r="W20" i="1"/>
  <c r="W21" i="1"/>
  <c r="I29" i="1"/>
  <c r="K29" i="1" s="1"/>
  <c r="M29" i="1" s="1"/>
  <c r="I30" i="1"/>
  <c r="K30" i="1" s="1"/>
  <c r="M30" i="1" s="1"/>
  <c r="W48" i="1"/>
  <c r="W49" i="1"/>
  <c r="W51" i="1"/>
  <c r="W52" i="1"/>
  <c r="I60" i="1"/>
  <c r="K60" i="1" s="1"/>
  <c r="M60" i="1" s="1"/>
  <c r="I61" i="1"/>
  <c r="K61" i="1" s="1"/>
  <c r="M61" i="1" s="1"/>
  <c r="I63" i="1"/>
  <c r="K63" i="1" s="1"/>
  <c r="M63" i="1" s="1"/>
  <c r="I64" i="1"/>
  <c r="K64" i="1" s="1"/>
  <c r="M64" i="1" s="1"/>
  <c r="I70" i="1"/>
  <c r="K70" i="1" s="1"/>
  <c r="M70" i="1" s="1"/>
  <c r="I71" i="1"/>
  <c r="K71" i="1" s="1"/>
  <c r="M71" i="1" s="1"/>
  <c r="W87" i="1"/>
  <c r="W88" i="1"/>
  <c r="W108" i="1"/>
  <c r="W109" i="1"/>
  <c r="W111" i="1"/>
  <c r="W112" i="1"/>
  <c r="W114" i="1"/>
  <c r="W115" i="1"/>
  <c r="W120" i="1"/>
  <c r="I142" i="1"/>
  <c r="K142" i="1" s="1"/>
  <c r="M142" i="1" s="1"/>
  <c r="I143" i="1"/>
  <c r="K143" i="1" s="1"/>
  <c r="M143" i="1" s="1"/>
  <c r="W156" i="1"/>
  <c r="W157" i="1"/>
  <c r="W170" i="1"/>
  <c r="W174" i="1"/>
  <c r="I192" i="1"/>
  <c r="K192" i="1" s="1"/>
  <c r="M192" i="1" s="1"/>
  <c r="I193" i="1"/>
  <c r="K193" i="1" s="1"/>
  <c r="M193" i="1" s="1"/>
  <c r="W211" i="1"/>
  <c r="W212" i="1"/>
  <c r="W251" i="1"/>
  <c r="W258" i="1"/>
  <c r="W259" i="1"/>
  <c r="W316" i="1"/>
  <c r="W317" i="1"/>
  <c r="W322" i="1"/>
  <c r="W323" i="1"/>
  <c r="W335" i="1"/>
  <c r="W338" i="1"/>
  <c r="W339" i="1"/>
  <c r="W341" i="1"/>
  <c r="W342" i="1"/>
  <c r="W364" i="1"/>
  <c r="W365" i="1"/>
  <c r="W367" i="1"/>
  <c r="W368" i="1"/>
  <c r="I26" i="1"/>
  <c r="K26" i="1" s="1"/>
  <c r="M26" i="1" s="1"/>
  <c r="I27" i="1"/>
  <c r="K27" i="1" s="1"/>
  <c r="M27" i="1" s="1"/>
  <c r="W32" i="1"/>
  <c r="W33" i="1"/>
  <c r="W35" i="1"/>
  <c r="W36" i="1"/>
  <c r="W39" i="1"/>
  <c r="W40" i="1"/>
  <c r="W45" i="1"/>
  <c r="W46" i="1"/>
  <c r="I54" i="1"/>
  <c r="K54" i="1" s="1"/>
  <c r="M54" i="1" s="1"/>
  <c r="I55" i="1"/>
  <c r="K55" i="1" s="1"/>
  <c r="M55" i="1" s="1"/>
  <c r="W81" i="1"/>
  <c r="W90" i="1"/>
  <c r="I93" i="1"/>
  <c r="K93" i="1" s="1"/>
  <c r="M93" i="1" s="1"/>
  <c r="I94" i="1"/>
  <c r="K94" i="1" s="1"/>
  <c r="M94" i="1" s="1"/>
  <c r="W99" i="1"/>
  <c r="W130" i="1"/>
  <c r="W131" i="1"/>
  <c r="W136" i="1"/>
  <c r="I161" i="1"/>
  <c r="K161" i="1" s="1"/>
  <c r="M161" i="1" s="1"/>
  <c r="I189" i="1"/>
  <c r="K189" i="1" s="1"/>
  <c r="M189" i="1" s="1"/>
  <c r="I190" i="1"/>
  <c r="K190" i="1" s="1"/>
  <c r="M190" i="1" s="1"/>
  <c r="W205" i="1"/>
  <c r="W208" i="1"/>
  <c r="W209" i="1"/>
  <c r="W226" i="1"/>
  <c r="W227" i="1"/>
  <c r="W233" i="1"/>
  <c r="W234" i="1"/>
  <c r="W271" i="1"/>
  <c r="W295" i="1"/>
  <c r="W296" i="1"/>
  <c r="W298" i="1"/>
  <c r="W299" i="1"/>
  <c r="W307" i="1"/>
  <c r="W308" i="1"/>
  <c r="W310" i="1"/>
  <c r="W311" i="1"/>
  <c r="W313" i="1"/>
  <c r="W314" i="1"/>
  <c r="W319" i="1"/>
  <c r="W325" i="1"/>
  <c r="W330" i="1"/>
  <c r="I20" i="1"/>
  <c r="K20" i="1" s="1"/>
  <c r="M20" i="1" s="1"/>
  <c r="I21" i="1"/>
  <c r="K21" i="1" s="1"/>
  <c r="M21" i="1" s="1"/>
  <c r="W29" i="1"/>
  <c r="W30" i="1"/>
  <c r="W42" i="1"/>
  <c r="I48" i="1"/>
  <c r="K48" i="1" s="1"/>
  <c r="M48" i="1" s="1"/>
  <c r="I49" i="1"/>
  <c r="K49" i="1" s="1"/>
  <c r="M49" i="1" s="1"/>
  <c r="W60" i="1"/>
  <c r="W61" i="1"/>
  <c r="W73" i="1"/>
  <c r="W74" i="1"/>
  <c r="W84" i="1"/>
  <c r="I87" i="1"/>
  <c r="K87" i="1" s="1"/>
  <c r="M87" i="1" s="1"/>
  <c r="I88" i="1"/>
  <c r="K88" i="1" s="1"/>
  <c r="M88" i="1" s="1"/>
  <c r="I90" i="1"/>
  <c r="K90" i="1" s="1"/>
  <c r="M90" i="1" s="1"/>
  <c r="I91" i="1"/>
  <c r="K91" i="1" s="1"/>
  <c r="M91" i="1" s="1"/>
  <c r="I108" i="1"/>
  <c r="K108" i="1" s="1"/>
  <c r="M108" i="1" s="1"/>
  <c r="I109" i="1"/>
  <c r="K109" i="1" s="1"/>
  <c r="M109" i="1" s="1"/>
  <c r="I111" i="1"/>
  <c r="K111" i="1" s="1"/>
  <c r="M111" i="1" s="1"/>
  <c r="I112" i="1"/>
  <c r="K112" i="1" s="1"/>
  <c r="M112" i="1" s="1"/>
  <c r="W145" i="1"/>
  <c r="W146" i="1"/>
  <c r="W151" i="1"/>
  <c r="W152" i="1"/>
  <c r="I157" i="1"/>
  <c r="K157" i="1" s="1"/>
  <c r="M157" i="1" s="1"/>
  <c r="I165" i="1"/>
  <c r="K165" i="1" s="1"/>
  <c r="M165" i="1" s="1"/>
  <c r="I170" i="1"/>
  <c r="K170" i="1" s="1"/>
  <c r="M170" i="1" s="1"/>
  <c r="W192" i="1"/>
  <c r="W193" i="1"/>
  <c r="I211" i="1"/>
  <c r="K211" i="1" s="1"/>
  <c r="M211" i="1" s="1"/>
  <c r="I212" i="1"/>
  <c r="K212" i="1" s="1"/>
  <c r="M212" i="1" s="1"/>
  <c r="W230" i="1"/>
  <c r="W231" i="1"/>
  <c r="W291" i="1"/>
  <c r="W378" i="1"/>
  <c r="W379" i="1"/>
  <c r="W396" i="1"/>
  <c r="W397" i="1"/>
  <c r="W12" i="1"/>
  <c r="W26" i="1"/>
  <c r="W27" i="1"/>
  <c r="I32" i="1"/>
  <c r="K32" i="1" s="1"/>
  <c r="M32" i="1" s="1"/>
  <c r="I33" i="1"/>
  <c r="K33" i="1" s="1"/>
  <c r="M33" i="1" s="1"/>
  <c r="I35" i="1"/>
  <c r="K35" i="1" s="1"/>
  <c r="M35" i="1" s="1"/>
  <c r="I36" i="1"/>
  <c r="K36" i="1" s="1"/>
  <c r="M36" i="1" s="1"/>
  <c r="K42" i="1"/>
  <c r="M42" i="1" s="1"/>
  <c r="K43" i="1"/>
  <c r="M43" i="1" s="1"/>
  <c r="W54" i="1"/>
  <c r="W55" i="1"/>
  <c r="W63" i="1"/>
  <c r="W70" i="1"/>
  <c r="I73" i="1"/>
  <c r="K73" i="1" s="1"/>
  <c r="M73" i="1" s="1"/>
  <c r="I81" i="1"/>
  <c r="K81" i="1" s="1"/>
  <c r="M81" i="1" s="1"/>
  <c r="I84" i="1"/>
  <c r="K84" i="1" s="1"/>
  <c r="M84" i="1" s="1"/>
  <c r="I85" i="1"/>
  <c r="K85" i="1" s="1"/>
  <c r="M85" i="1" s="1"/>
  <c r="I99" i="1"/>
  <c r="K99" i="1" s="1"/>
  <c r="M99" i="1" s="1"/>
  <c r="I100" i="1"/>
  <c r="K100" i="1" s="1"/>
  <c r="M100" i="1" s="1"/>
  <c r="I130" i="1"/>
  <c r="K130" i="1" s="1"/>
  <c r="M130" i="1" s="1"/>
  <c r="I131" i="1"/>
  <c r="K131" i="1" s="1"/>
  <c r="M131" i="1" s="1"/>
  <c r="I136" i="1"/>
  <c r="K136" i="1" s="1"/>
  <c r="M136" i="1" s="1"/>
  <c r="I145" i="1"/>
  <c r="K145" i="1" s="1"/>
  <c r="M145" i="1" s="1"/>
  <c r="W161" i="1"/>
  <c r="W179" i="1"/>
  <c r="W180" i="1"/>
  <c r="W189" i="1"/>
  <c r="W190" i="1"/>
  <c r="I195" i="1"/>
  <c r="K195" i="1" s="1"/>
  <c r="M195" i="1" s="1"/>
  <c r="I196" i="1"/>
  <c r="K196" i="1" s="1"/>
  <c r="M196" i="1" s="1"/>
  <c r="I205" i="1"/>
  <c r="K205" i="1" s="1"/>
  <c r="M205" i="1" s="1"/>
  <c r="W261" i="1"/>
  <c r="W262" i="1"/>
  <c r="W345" i="1"/>
  <c r="W346" i="1"/>
  <c r="W355" i="1"/>
  <c r="W356" i="1"/>
  <c r="W376" i="1"/>
  <c r="W393" i="1"/>
  <c r="W394" i="1"/>
  <c r="W93" i="1"/>
  <c r="I184" i="1"/>
  <c r="K184" i="1" s="1"/>
  <c r="M184" i="1" s="1"/>
  <c r="W184" i="1"/>
  <c r="W388" i="1"/>
  <c r="W195" i="1"/>
  <c r="I118" i="1" l="1"/>
  <c r="K118" i="1" s="1"/>
  <c r="M118" i="1" s="1"/>
  <c r="I207" i="1"/>
  <c r="K207" i="1" s="1"/>
  <c r="M207" i="1" s="1"/>
  <c r="I11" i="1"/>
  <c r="K11" i="1" s="1"/>
  <c r="M11" i="1" s="1"/>
  <c r="I172" i="1"/>
  <c r="K172" i="1" s="1"/>
  <c r="M172" i="1" s="1"/>
  <c r="I69" i="1"/>
  <c r="K69" i="1" s="1"/>
  <c r="M69" i="1" s="1"/>
  <c r="W229" i="1"/>
  <c r="W207" i="1"/>
  <c r="I14" i="1"/>
  <c r="K14" i="1" s="1"/>
  <c r="M14" i="1" s="1"/>
  <c r="I38" i="1"/>
  <c r="K38" i="1" s="1"/>
  <c r="M38" i="1" s="1"/>
  <c r="W69" i="1"/>
  <c r="W15" i="1"/>
  <c r="I125" i="1"/>
  <c r="K125" i="1" s="1"/>
  <c r="M125" i="1" s="1"/>
  <c r="I135" i="1"/>
  <c r="I79" i="1"/>
  <c r="K79" i="1" s="1"/>
  <c r="M79" i="1" s="1"/>
  <c r="I80" i="1"/>
  <c r="K80" i="1" s="1"/>
  <c r="M80" i="1" s="1"/>
  <c r="W253" i="1"/>
  <c r="W254" i="1"/>
  <c r="W172" i="1"/>
  <c r="W173" i="1"/>
  <c r="W119" i="1"/>
  <c r="I178" i="1"/>
  <c r="K178" i="1" s="1"/>
  <c r="M178" i="1" s="1"/>
  <c r="I179" i="1"/>
  <c r="K179" i="1" s="1"/>
  <c r="M179" i="1" s="1"/>
  <c r="I83" i="1"/>
  <c r="K83" i="1" s="1"/>
  <c r="M83" i="1" s="1"/>
  <c r="W284" i="1"/>
  <c r="W285" i="1"/>
  <c r="I203" i="1"/>
  <c r="K203" i="1" s="1"/>
  <c r="M203" i="1" s="1"/>
  <c r="I204" i="1"/>
  <c r="K204" i="1" s="1"/>
  <c r="M204" i="1" s="1"/>
  <c r="W159" i="1"/>
  <c r="W160" i="1"/>
  <c r="W10" i="1"/>
  <c r="W11" i="1"/>
  <c r="W290" i="1"/>
  <c r="I169" i="1"/>
  <c r="K169" i="1" s="1"/>
  <c r="M169" i="1" s="1"/>
  <c r="W328" i="1"/>
  <c r="W329" i="1"/>
  <c r="W264" i="1"/>
  <c r="W265" i="1"/>
  <c r="W79" i="1"/>
  <c r="W80" i="1"/>
  <c r="W125" i="1"/>
  <c r="I163" i="1"/>
  <c r="K163" i="1" s="1"/>
  <c r="M163" i="1" s="1"/>
  <c r="I164" i="1"/>
  <c r="K164" i="1" s="1"/>
  <c r="M164" i="1" s="1"/>
  <c r="W358" i="1"/>
  <c r="W359" i="1"/>
  <c r="I151" i="1"/>
  <c r="K151" i="1" s="1"/>
  <c r="M151" i="1" s="1"/>
  <c r="W381" i="1"/>
  <c r="W382" i="1"/>
  <c r="W164" i="1"/>
  <c r="W83" i="1"/>
  <c r="W220" i="1"/>
  <c r="W221" i="1"/>
  <c r="W38" i="1"/>
  <c r="W375" i="1"/>
  <c r="W281" i="1"/>
  <c r="W142" i="1"/>
  <c r="W203" i="1"/>
  <c r="W204" i="1"/>
  <c r="I159" i="1"/>
  <c r="K159" i="1" s="1"/>
  <c r="M159" i="1" s="1"/>
  <c r="I160" i="1"/>
  <c r="K160" i="1" s="1"/>
  <c r="M160" i="1" s="1"/>
  <c r="W135" i="1"/>
  <c r="I117" i="1"/>
  <c r="K117" i="1" s="1"/>
  <c r="M117" i="1" s="1"/>
  <c r="W333" i="1"/>
  <c r="W334" i="1"/>
  <c r="W237" i="1"/>
  <c r="W250" i="1"/>
  <c r="W169" i="1"/>
  <c r="I134" i="1" l="1"/>
  <c r="K134" i="1" s="1"/>
  <c r="M134" i="1" s="1"/>
  <c r="K135" i="1"/>
  <c r="M135" i="1" s="1"/>
  <c r="W344" i="1"/>
  <c r="W219" i="1"/>
  <c r="W387" i="1"/>
  <c r="I150" i="1"/>
  <c r="K150" i="1" s="1"/>
  <c r="M150" i="1" s="1"/>
  <c r="W168" i="1"/>
  <c r="W167" i="1"/>
  <c r="W373" i="1"/>
  <c r="W374" i="1"/>
  <c r="W337" i="1"/>
  <c r="W177" i="1"/>
  <c r="W178" i="1"/>
  <c r="W117" i="1"/>
  <c r="W118" i="1"/>
  <c r="I214" i="1"/>
  <c r="K214" i="1" s="1"/>
  <c r="M214" i="1" s="1"/>
  <c r="I215" i="1"/>
  <c r="K215" i="1" s="1"/>
  <c r="M215" i="1" s="1"/>
  <c r="W133" i="1"/>
  <c r="W163" i="1"/>
  <c r="W124" i="1"/>
  <c r="I167" i="1"/>
  <c r="K167" i="1" s="1"/>
  <c r="M167" i="1" s="1"/>
  <c r="I168" i="1"/>
  <c r="K168" i="1" s="1"/>
  <c r="M168" i="1" s="1"/>
  <c r="W288" i="1"/>
  <c r="W289" i="1"/>
  <c r="W236" i="1"/>
  <c r="W257" i="1"/>
  <c r="W294" i="1"/>
  <c r="W293" i="1"/>
  <c r="W14" i="1"/>
  <c r="W385" i="1"/>
  <c r="W386" i="1"/>
  <c r="W214" i="1"/>
  <c r="W215" i="1"/>
  <c r="I123" i="1"/>
  <c r="K123" i="1" s="1"/>
  <c r="M123" i="1" s="1"/>
  <c r="I124" i="1"/>
  <c r="K124" i="1" s="1"/>
  <c r="M124" i="1" s="1"/>
  <c r="W332" i="1" l="1"/>
  <c r="I148" i="1"/>
  <c r="K148" i="1" s="1"/>
  <c r="M148" i="1" s="1"/>
  <c r="I122" i="1"/>
  <c r="K122" i="1" s="1"/>
  <c r="M122" i="1" s="1"/>
  <c r="I133" i="1"/>
  <c r="K133" i="1" s="1"/>
  <c r="M133" i="1" s="1"/>
  <c r="I177" i="1"/>
  <c r="K177" i="1" s="1"/>
  <c r="M177" i="1" s="1"/>
  <c r="W123" i="1"/>
  <c r="W122" i="1"/>
  <c r="W150" i="1"/>
  <c r="W176" i="1" l="1"/>
  <c r="I149" i="1"/>
  <c r="K149" i="1" s="1"/>
  <c r="M149" i="1" s="1"/>
  <c r="I176" i="1"/>
  <c r="K176" i="1" s="1"/>
  <c r="M176" i="1" s="1"/>
  <c r="W148" i="1"/>
  <c r="W149" i="1"/>
</calcChain>
</file>

<file path=xl/sharedStrings.xml><?xml version="1.0" encoding="utf-8"?>
<sst xmlns="http://schemas.openxmlformats.org/spreadsheetml/2006/main" count="2135" uniqueCount="318">
  <si>
    <t/>
  </si>
  <si>
    <t>рублей</t>
  </si>
  <si>
    <t>Наименование</t>
  </si>
  <si>
    <t>ГРБС</t>
  </si>
  <si>
    <t>Рз</t>
  </si>
  <si>
    <t>Пр</t>
  </si>
  <si>
    <t>ЦСР</t>
  </si>
  <si>
    <t>ВР</t>
  </si>
  <si>
    <t>10</t>
  </si>
  <si>
    <t>11</t>
  </si>
  <si>
    <t>12</t>
  </si>
  <si>
    <t>13</t>
  </si>
  <si>
    <t>14</t>
  </si>
  <si>
    <t>ИТОГО:</t>
  </si>
  <si>
    <t>Приложение 2 к пояснительной записке</t>
  </si>
  <si>
    <t>Итог 2022 год</t>
  </si>
  <si>
    <t>Погарский районный Совет народных депутатов</t>
  </si>
  <si>
    <t>002</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</si>
  <si>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</si>
  <si>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</si>
  <si>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</si>
  <si>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</si>
  <si>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</si>
  <si>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</si>
  <si>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</si>
  <si>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120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</si>
  <si>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</si>
  <si>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</si>
  <si>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Руководство и управление в сфере установленных функций органов местного самоуправления</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</si>
  <si>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</si>
  <si>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</si>
  <si>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240</t>
  </si>
  <si>
    <t>Уплата налогов, сборов и иных обязательных платежей</t>
  </si>
  <si>
    <t>Иные бюджетные ассигнования</t>
  </si>
  <si>
    <t>Уплата налогов, сборов и иных платежей</t>
  </si>
  <si>
    <t>850</t>
  </si>
  <si>
    <t>Управление образования администрации Погарского района</t>
  </si>
  <si>
    <t>003</t>
  </si>
  <si>
    <t>Образование</t>
  </si>
  <si>
    <t>07</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</si>
  <si>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</si>
  <si>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</si>
  <si>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Предоставление субсидий бюджетным, автономным учреждениям и иным некоммерческим организациям</t>
  </si>
  <si>
    <t>Субсидии бюджетным учреждениям</t>
  </si>
  <si>
    <t>610</t>
  </si>
  <si>
    <t>Замена оконных блоков муниципальных образовательных организаций Брянской области</t>
  </si>
  <si>
    <t>Общее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</si>
  <si>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</si>
  <si>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Общеобразовательные организации</t>
  </si>
  <si>
    <t>Капитальный ремонт кровель муниципальных образовательных организаций Брянской области</t>
  </si>
  <si>
    <t>Дополнительное образование детей</t>
  </si>
  <si>
    <t>Организации дополнительного образования</t>
  </si>
  <si>
    <t>Молодежная политика</t>
  </si>
  <si>
    <t>Мероприятия по проведению оздоровительной кампании детей</t>
  </si>
  <si>
    <t>Другие вопросы в области образования</t>
  </si>
  <si>
    <t>09</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</si>
  <si>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</si>
  <si>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Учреждения психолого-медико-социального сопровождения</t>
  </si>
  <si>
    <t>Учреждения, обеспечивающие деятельность органов местного самоуправления и муниципальных учреждений</t>
  </si>
  <si>
    <t>Расходы на выплаты персоналу казенных учреждений</t>
  </si>
  <si>
    <t>110</t>
  </si>
  <si>
    <t>Мероприятия в сфере пожарной безопасности</t>
  </si>
  <si>
    <t>Противодействие злоупотреблению наркотиками и их незаконному обороту</t>
  </si>
  <si>
    <t>Повышение безопасности дорожного движения</t>
  </si>
  <si>
    <t>Организация и проведение олимпиад, выставок, конкурсов, конференций и других общественных мероприятий</t>
  </si>
  <si>
    <t>Организация временного трудоустройства несовершеннолетних граждан в возрасте от 14 до 18 лет</t>
  </si>
  <si>
    <t>Социальная политика</t>
  </si>
  <si>
    <t>Охрана семьи и детства</t>
  </si>
  <si>
    <t>04</t>
  </si>
  <si>
    <t>Компенсация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</si>
  <si>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Социальное обеспечение и иные выплаты населению</t>
  </si>
  <si>
    <t>Социальные выплаты гражданам, кроме публичных нормативных социальных выплат</t>
  </si>
  <si>
    <t>320</t>
  </si>
  <si>
    <t>Комитет по управлению муниципальным имуществом администрации Погарского района</t>
  </si>
  <si>
    <t>006</t>
  </si>
  <si>
    <t>Другие общегосударственные вопросы</t>
  </si>
  <si>
    <t>Национальная экономика</t>
  </si>
  <si>
    <t>Другие вопросы в области национальной экономики</t>
  </si>
  <si>
    <t>Оценка имущества, признание прав и регулирование отношений муниципальной собственности</t>
  </si>
  <si>
    <t>Мероприятия по землеустройству и землепользованию</t>
  </si>
  <si>
    <t>Эксплуатация и содержание имущества, находящегося в муниципальной собственности, арендованного недвижимого имущества</t>
  </si>
  <si>
    <t>Финансовое управление администрации Погарского района</t>
  </si>
  <si>
    <t>009</t>
  </si>
  <si>
    <t>Обеспечение деятельности финансовых, налоговых и таможенных органов и органов финансового (финансово-бюджетного) надзора</t>
  </si>
  <si>
    <t>06</t>
  </si>
  <si>
    <t>Резервные фонды</t>
  </si>
  <si>
    <t>Резервный фонд местной администрации</t>
  </si>
  <si>
    <t>Резервные средства</t>
  </si>
  <si>
    <t>870</t>
  </si>
  <si>
    <t>Условно утвержденные расходы</t>
  </si>
  <si>
    <t>Межбюджетные трансферты общего характера бюджетам бюджетной системы Российской Федерации</t>
  </si>
  <si>
    <t>Дотации на выравнивание бюджетной обеспеченности субъектов Российской Федерации и муниципальных образований</t>
  </si>
  <si>
    <t>Межбюджетные трансферты</t>
  </si>
  <si>
    <t>Дотации</t>
  </si>
  <si>
    <t>510</t>
  </si>
  <si>
    <t>Иные дотации</t>
  </si>
  <si>
    <t>Поддержка мер по обеспечению сбалансированности бюджетов поселений</t>
  </si>
  <si>
    <t>Администрация Погарского района Брянской области</t>
  </si>
  <si>
    <t>916</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</si>
  <si>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</si>
  <si>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Обеспечение деятельности главы местной администрации (исполнительно-распорядительного органа муниципального образования)</t>
  </si>
  <si>
    <t>Судебная система</t>
  </si>
  <si>
    <t>05</t>
  </si>
  <si>
    <t>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</si>
  <si>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t>
  </si>
  <si>
    <t>530</t>
  </si>
  <si>
    <t>Многофункциональные центры предоставления государственных и муниципальных услуг</t>
  </si>
  <si>
    <t>Национальная оборона</t>
  </si>
  <si>
    <t>Мобилизационная и вневойсковая подготовка</t>
  </si>
  <si>
    <t>Осуществление отдельных государственных полномочий по первичному воинскому учету на территориях, где отсутствуют военные комиссариаты</t>
  </si>
  <si>
    <t>Национальная безопасность и правоохранительная деятельность</t>
  </si>
  <si>
    <t>Единые дежурно-диспетчерские службы</t>
  </si>
  <si>
    <t>Другие вопросы в области национальной безопасности и правоохранительной деятельности</t>
  </si>
  <si>
    <t>Совершенствование системы профилактики правонарушений и усиление борьбы с преступностью</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</si>
  <si>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</si>
  <si>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Сельское хозяйство и рыболовство</t>
  </si>
  <si>
    <t>Осуществление отдельных государственных полномочий по организации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</si>
  <si>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Транспорт</t>
  </si>
  <si>
    <t>08</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</si>
  <si>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</si>
  <si>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</si>
  <si>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</si>
  <si>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Дорожное хозяйство (дорожные фонды)</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</si>
  <si>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осуществление дорожной деятельности</t>
  </si>
  <si>
    <t>Иные межбюджетные трансферты</t>
  </si>
  <si>
    <t>540</t>
  </si>
  <si>
    <t>Осуществление отдельных государственных полномочий в области охраны труда и уведомительной регистрации территориальных соглашений коллективных договоров</t>
  </si>
  <si>
    <t>Жилищно-коммунальное хозяйство</t>
  </si>
  <si>
    <t>Коммунальное хозяйство</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</si>
  <si>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 тепло-, газо- и водоснабжения населения, водоотведения, снабжения населения топливом</t>
  </si>
  <si>
    <t>Капитальные вложения в объекты государственной (муниципальной) собственности</t>
  </si>
  <si>
    <t>Бюджетные инвестиции</t>
  </si>
  <si>
    <t>410</t>
  </si>
  <si>
    <t>Охрана окружающей среды</t>
  </si>
  <si>
    <t>Другие вопросы в области охраны окружающей среды</t>
  </si>
  <si>
    <t>Культура, кинематография</t>
  </si>
  <si>
    <t>Культура</t>
  </si>
  <si>
    <t>Библиотеки</t>
  </si>
  <si>
    <t>Музеи и постоянные выставки</t>
  </si>
  <si>
    <t>Дворцы и дома культуры, клубы, выставочные залы</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</si>
  <si>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</si>
  <si>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 комплектованию и обеспечению сохранности библиотечных фондов библиотек поселений</t>
  </si>
  <si>
    <t>Обеспечение развития и укрепления материально-технической базы домов культуры в населенных пунктах с числом жителей до 50 тысяч человек</t>
  </si>
  <si>
    <t>Мероприятия по работе с семьей, детьми и молодежью</t>
  </si>
  <si>
    <t>Мероприятия по развитию культуры</t>
  </si>
  <si>
    <t>Другие вопросы в области культуры, кинематографии</t>
  </si>
  <si>
    <t>Осуществление передаваемых полномочий по предоставлению мер социальной поддержки по оплате жилья и коммунальных услуг отдельным категориям граждан, работающим в учреждениях культуры, находящихся в сельской местности или поселках городского типа на территории Брянской области</t>
  </si>
  <si>
    <t>Пенсионное обеспечение</t>
  </si>
  <si>
    <t>Выплата муниципальных пенсий (доплат к государственным пенсиям)</t>
  </si>
  <si>
    <t>Социальное обеспечение населения</t>
  </si>
  <si>
    <t>Обеспечение сохранности жилых помещений, закрепленных за детьми-сиротами и детьми, оставшимися без попечения родителей</t>
  </si>
  <si>
    <t>Оказание поддержки социально ориентированным некоммерческим организациям</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</si>
  <si>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t>
  </si>
  <si>
    <t>Публичные нормативные социальные выплаты гражданам</t>
  </si>
  <si>
    <t>310</t>
  </si>
  <si>
    <t>Мероприятия по обеспечению жильем молодых семей</t>
  </si>
  <si>
    <t>Другие вопросы в области социальной политики</t>
  </si>
  <si>
    <t>Профилактика безнадзорности и правонарушений несовершеннолетних</t>
  </si>
  <si>
    <t>Мероприятия по поддержке детей-сирот</t>
  </si>
  <si>
    <t>Физическая культура и спорт</t>
  </si>
  <si>
    <t>Физическая культура</t>
  </si>
  <si>
    <t>Спортивно-оздоровительные комплексы и центры</t>
  </si>
  <si>
    <t>Субсидии автономным учреждениям</t>
  </si>
  <si>
    <t>620</t>
  </si>
  <si>
    <t>Массовый спорт</t>
  </si>
  <si>
    <t>Мероприятия по развитию физической культуры и спорта</t>
  </si>
  <si>
    <t>Контрольно-счётная палата Погарского района</t>
  </si>
  <si>
    <t>917</t>
  </si>
  <si>
    <t>Обеспечение деятельности руководителя контрольно-счетного органа муниципального образования и его заместителей</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</si>
  <si>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</si>
  <si>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Приведение в соответствии с брендбуком "Точки роста" помещений муниципальных общеобразовательных организаций</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</si>
  <si>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</si>
  <si>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</si>
  <si>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Организация и содержание мест захоронения твердых бытовых отходов</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</si>
  <si>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</si>
  <si>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t>
  </si>
  <si>
    <t>2</t>
  </si>
  <si>
    <t>3</t>
  </si>
  <si>
    <t>4</t>
  </si>
  <si>
    <t>5</t>
  </si>
  <si>
    <t>6</t>
  </si>
  <si>
    <t>7</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</si>
  <si>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</si>
  <si>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Гражданская оборона</t>
  </si>
  <si>
    <t>2023 год</t>
  </si>
  <si>
    <t>Изменение 2023 год (+/-)</t>
  </si>
  <si>
    <t>Итог 2023 год</t>
  </si>
  <si>
    <t>Членские взносы некоммерческим организациям</t>
  </si>
  <si>
    <t>Развитие материально-технической базы муниципальных образовательных организаций в сфере физической культуры и спорта</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</si>
  <si>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</si>
  <si>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Анализ изменений распределения бюджетных ассигнований по ведомственной структуре расходов районного бюджета на 2022 год и на плановый период 2023 и 2024 годов</t>
  </si>
  <si>
    <t>2022 год</t>
  </si>
  <si>
    <t>2024 год</t>
  </si>
  <si>
    <t>8</t>
  </si>
  <si>
    <t>9</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</si>
  <si>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</si>
  <si>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</si>
  <si>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</si>
  <si>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Обеспечение сохранности автомобильных дорог местного значения и условий безопасности движения по ним</t>
  </si>
  <si>
    <t>630</t>
  </si>
  <si>
    <t>Обеспечение жильем тренеров, тренеров-преподавателей учреждений физической культуры и спорта</t>
  </si>
  <si>
    <t>Изменение 2024 год (+/-)</t>
  </si>
  <si>
    <t>Итог 2024 год</t>
  </si>
  <si>
    <t>Изменение 2022 год (+/-)2</t>
  </si>
  <si>
    <t>7000080010</t>
  </si>
  <si>
    <t>7000080040</t>
  </si>
  <si>
    <t>7000083360</t>
  </si>
  <si>
    <t>0340014722</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</si>
  <si>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</si>
  <si>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0340080300</t>
  </si>
  <si>
    <t>03400S4850</t>
  </si>
  <si>
    <t>03400S4860</t>
  </si>
  <si>
    <t>Реализация мероприятий по модернизации школьных систем образования</t>
  </si>
  <si>
    <t>032ZВL7500</t>
  </si>
  <si>
    <t>0340014721</t>
  </si>
  <si>
    <t>0340053030</t>
  </si>
  <si>
    <t>0340080310</t>
  </si>
  <si>
    <t>03400L3040</t>
  </si>
  <si>
    <t>03400S4900</t>
  </si>
  <si>
    <t>03400S4910</t>
  </si>
  <si>
    <t>0340080320</t>
  </si>
  <si>
    <t>Обеспечение функционирования модели персонифицированного финансирования дополнительного образования детей</t>
  </si>
  <si>
    <t>0340082610</t>
  </si>
  <si>
    <t>03400S7670</t>
  </si>
  <si>
    <t>03400S4790</t>
  </si>
  <si>
    <t>0340014723</t>
  </si>
  <si>
    <t>0340080040</t>
  </si>
  <si>
    <t>0340080340</t>
  </si>
  <si>
    <t>0340080720</t>
  </si>
  <si>
    <t>0340083360</t>
  </si>
  <si>
    <t> Исполнение судебных актов</t>
  </si>
  <si>
    <t>0341181140</t>
  </si>
  <si>
    <t>0341181150</t>
  </si>
  <si>
    <t>0341181660</t>
  </si>
  <si>
    <t>0341182340</t>
  </si>
  <si>
    <t>0341182370</t>
  </si>
  <si>
    <t>0340014780</t>
  </si>
  <si>
    <t>0740080040</t>
  </si>
  <si>
    <t>0740083360</t>
  </si>
  <si>
    <t>0740080900</t>
  </si>
  <si>
    <t>0740080910</t>
  </si>
  <si>
    <t>0740080930</t>
  </si>
  <si>
    <t>0640080040</t>
  </si>
  <si>
    <t>0640083360</t>
  </si>
  <si>
    <t>7000083030</t>
  </si>
  <si>
    <t>7000080080</t>
  </si>
  <si>
    <t>Защита населения и территории от чрезвычайных ситуаций природного и техногенного характера, пожарная безопасность</t>
  </si>
  <si>
    <t>Осуществление отдельных полномочий органов государственной власти Брянской области по расчету и предоставлению дотаций поселениям на выравнивание бюджетной обеспеченности за счет средств областного бюджета</t>
  </si>
  <si>
    <t>0640015840</t>
  </si>
  <si>
    <t>0640083020</t>
  </si>
  <si>
    <t>0240012021</t>
  </si>
  <si>
    <t>0240012022</t>
  </si>
  <si>
    <t>0240012023</t>
  </si>
  <si>
    <t>0240080020</t>
  </si>
  <si>
    <t>0240080040</t>
  </si>
  <si>
    <t>0240083360</t>
  </si>
  <si>
    <t>0240051200</t>
  </si>
  <si>
    <t>0240080710</t>
  </si>
  <si>
    <t>0240081410</t>
  </si>
  <si>
    <t>0240051180</t>
  </si>
  <si>
    <t>0240080700</t>
  </si>
  <si>
    <t>0241181130</t>
  </si>
  <si>
    <t>0241181180</t>
  </si>
  <si>
    <t>0240012510</t>
  </si>
  <si>
    <t>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</si>
  <si>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0240083350</t>
  </si>
  <si>
    <t>0240081630</t>
  </si>
  <si>
    <t>0240083740</t>
  </si>
  <si>
    <t>02400S6170</t>
  </si>
  <si>
    <t>0240017900</t>
  </si>
  <si>
    <t>0240080930</t>
  </si>
  <si>
    <t>0240081830</t>
  </si>
  <si>
    <t>Приобретение специализированной техники для предприятий жилищно-коммунального комплекса</t>
  </si>
  <si>
    <t>0240081850</t>
  </si>
  <si>
    <t>0240083710</t>
  </si>
  <si>
    <t>0240081720</t>
  </si>
  <si>
    <t>Государственная поддержка отрасли культуры</t>
  </si>
  <si>
    <t>021A155190</t>
  </si>
  <si>
    <t>Техническое оснащение муниципальных музеев</t>
  </si>
  <si>
    <t>021A155900</t>
  </si>
  <si>
    <t>021A255190</t>
  </si>
  <si>
    <t>0240080450</t>
  </si>
  <si>
    <t>0240080460</t>
  </si>
  <si>
    <t>0240080480</t>
  </si>
  <si>
    <t>0240084260</t>
  </si>
  <si>
    <t>0240084270</t>
  </si>
  <si>
    <t>02400L4670</t>
  </si>
  <si>
    <t>02400L5190</t>
  </si>
  <si>
    <t>0241182360</t>
  </si>
  <si>
    <t>0441182400</t>
  </si>
  <si>
    <t>0240014210</t>
  </si>
  <si>
    <t>0240082450</t>
  </si>
  <si>
    <t>0240016710</t>
  </si>
  <si>
    <t>0240082540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</si>
  <si>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</si>
  <si>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0240016723</t>
  </si>
  <si>
    <t>02400L4970</t>
  </si>
  <si>
    <t>Обеспечение предоставления жилых помещений детям - сиротам и детям, оставшимся без попечения родителей, лицам из их числа по договорам найма специализированных жилых помещений</t>
  </si>
  <si>
    <t>02400R0820</t>
  </si>
  <si>
    <t>0240016721</t>
  </si>
  <si>
    <t>0240016722</t>
  </si>
  <si>
    <t>0241181120</t>
  </si>
  <si>
    <t>0241182490</t>
  </si>
  <si>
    <t>0240080600</t>
  </si>
  <si>
    <t>02400S7620</t>
  </si>
  <si>
    <t>0541182300</t>
  </si>
  <si>
    <t>7000080050</t>
  </si>
  <si>
    <t>Другие вопросы в области жилищно-коммунального хозяйства</t>
  </si>
  <si>
    <t xml:space="preserve"> 2023 год</t>
  </si>
  <si>
    <t>Изменение 2022 год (+/-)</t>
  </si>
  <si>
    <t>Модернизация школьных столовых муниципальных образовательных организаций Брянской области</t>
  </si>
  <si>
    <t>03000S4770</t>
  </si>
  <si>
    <t>Подготовка проектов межевания земельных участков и проведение кадастровых работ</t>
  </si>
  <si>
    <t>072ZAL5990</t>
  </si>
  <si>
    <t>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t>
  </si>
  <si>
    <t>0240018540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</si>
  <si>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t>
  </si>
  <si>
    <t>02400S4240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</si>
</sst>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quot;р.&quot;_-;\-* #,##0.00&quot;р.&quot;_-;_-* &quot;-&quot;??&quot;р.&quot;_-;_-@_-"/>
  </numFmts>
  <fonts count="13" x14ac:knownFonts="1">
    <font>
      <sz val="10"/>
      <color rgb="FF000000"/>
      <name val="Times New Roman"/>
    </font>
    <font>
      <sz val="12"/>
      <color rgb="FF000000"/>
      <name val="Times New Roman"/>
      <family val="1"/>
      <charset val="204"/>
    </font>
    <font>
      <b/>
      <sz val="12"/>
      <color rgb="FF000000"/>
      <name val="Times New Roman"/>
      <family val="1"/>
      <charset val="204"/>
    </font>
    <font>
      <sz val="12"/>
      <color rgb="FF000000"/>
      <name val="Times New Roman"/>
      <family val="1"/>
      <charset val="204"/>
    </font>
    <font>
      <b/>
      <sz val="12"/>
      <color rgb="FF000000"/>
      <name val="Times New Roman"/>
      <family val="1"/>
      <charset val="204"/>
    </font>
    <font>
      <sz val="10"/>
      <color rgb="FF000000"/>
      <name val="Times New Roman"/>
      <family val="1"/>
      <charset val="204"/>
    </font>
    <font>
      <sz val="10"/>
      <color rgb="FF000000"/>
      <name val="Times New Roman"/>
      <family val="1"/>
      <charset val="204"/>
    </font>
    <font>
      <sz val="8"/>
      <name val="Times New Roman"/>
      <family val="1"/>
      <charset val="204"/>
    </font>
    <font>
      <sz val="10"/>
      <color rgb="FF000000"/>
      <name val="Times New Roman"/>
    </font>
    <font>
      <sz val="12"/>
      <color rgb="FF000000"/>
      <name val="Times New Roman"/>
    </font>
    <font>
      <b/>
      <sz val="12"/>
      <color rgb="FF000000"/>
      <name val="Times New Roman"/>
    </font>
    <font>
      <sz val="10"/>
      <color rgb="FF000000"/>
      <name val="Arial Cyr"/>
    </font>
    <font>
      <b/>
      <sz val="10"/>
      <color rgb="FF000000"/>
      <name val="Arial Cyr"/>
    </font>
  </fonts>
  <fills count="3">
    <fill>
      <patternFill patternType="none"/>
    </fill>
    <fill>
      <patternFill patternType="gray125"/>
    </fill>
    <fill>
      <patternFill patternType="solid">
        <fgColor rgb="FFFFFF99"/>
      </patternFill>
    </fill>
  </fills>
  <borders count="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10">
    <xf numFmtId="0" fontId="0" fillId="0" borderId="0">
      <alignment vertical="top" wrapText="1"/>
    </xf>
    <xf numFmtId="164" fontId="5" fillId="0" borderId="0">
      <alignment vertical="top" wrapText="1"/>
    </xf>
    <xf numFmtId="0" fontId="6" fillId="0" borderId="0">
      <alignment vertical="top" wrapText="1"/>
    </xf>
    <xf numFmtId="0" fontId="5" fillId="0" borderId="0">
      <alignment vertical="top" wrapText="1"/>
    </xf>
    <xf numFmtId="0" fontId="8" fillId="0" borderId="0">
      <alignment vertical="top" wrapText="1"/>
    </xf>
    <xf numFmtId="1" fontId="11" fillId="0" borderId="1">
      <alignment horizontal="center" vertical="top" shrinkToFit="1"/>
    </xf>
    <xf numFmtId="0" fontId="12" fillId="0" borderId="1">
      <alignment vertical="top" wrapText="1"/>
    </xf>
    <xf numFmtId="0" fontId="12" fillId="0" borderId="3">
      <alignment horizontal="right"/>
    </xf>
    <xf numFmtId="4" fontId="12" fillId="2" borderId="1">
      <alignment horizontal="right" vertical="top" shrinkToFit="1"/>
    </xf>
    <xf numFmtId="4" fontId="12" fillId="2" borderId="3">
      <alignment horizontal="right" vertical="top" shrinkToFit="1"/>
    </xf>
  </cellStyleXfs>
  <cellXfs count="29">
    <xf numFmtId="0" fontId="0" fillId="0" borderId="0" xfId="0" applyFont="1" applyFill="1" applyAlignment="1">
      <alignment vertical="top" wrapText="1"/>
    </xf>
    <xf numFmtId="0" fontId="1" fillId="0" borderId="1" xfId="0" applyFont="1" applyFill="1" applyBorder="1" applyAlignment="1">
      <alignment horizontal="center" vertical="center" wrapText="1"/>
    </xf>
    <xf numFmtId="0" fontId="9" fillId="0" borderId="1" xfId="4" applyFont="1" applyBorder="1" applyAlignment="1">
      <alignment horizontal="center" vertical="center" wrapText="1"/>
    </xf>
    <xf numFmtId="0" fontId="1" fillId="0" borderId="1" xfId="4" applyFont="1" applyBorder="1" applyAlignment="1">
      <alignment horizontal="left" vertical="center" wrapText="1"/>
    </xf>
    <xf numFmtId="0" fontId="2" fillId="0" borderId="1" xfId="4" applyFont="1" applyBorder="1" applyAlignment="1">
      <alignment horizontal="left" vertical="center" wrapText="1"/>
    </xf>
    <xf numFmtId="1" fontId="2" fillId="0" borderId="1" xfId="5" applyFont="1">
      <alignment horizontal="center" vertical="top" shrinkToFit="1"/>
    </xf>
    <xf numFmtId="49" fontId="2" fillId="0" borderId="1" xfId="5" applyNumberFormat="1" applyFont="1">
      <alignment horizontal="center" vertical="top" shrinkToFit="1"/>
    </xf>
    <xf numFmtId="0" fontId="1" fillId="0" borderId="1" xfId="4" applyFont="1" applyBorder="1" applyAlignment="1">
      <alignment vertical="center" wrapText="1"/>
    </xf>
    <xf numFmtId="1" fontId="1" fillId="0" borderId="1" xfId="5" applyFont="1">
      <alignment horizontal="center" vertical="top" shrinkToFit="1"/>
    </xf>
    <xf numFmtId="49" fontId="1" fillId="0" borderId="1" xfId="5" applyNumberFormat="1" applyFont="1">
      <alignment horizontal="center" vertical="top" shrinkToFit="1"/>
    </xf>
    <xf numFmtId="0" fontId="1" fillId="0" borderId="1" xfId="6" applyFont="1">
      <alignment vertical="top" wrapText="1"/>
    </xf>
    <xf numFmtId="0" fontId="2" fillId="0" borderId="1" xfId="6" applyFont="1">
      <alignment vertical="top" wrapText="1"/>
    </xf>
    <xf numFmtId="1" fontId="1" fillId="0" borderId="2" xfId="5" applyFont="1" applyBorder="1">
      <alignment horizontal="center" vertical="top" shrinkToFit="1"/>
    </xf>
    <xf numFmtId="49" fontId="1" fillId="0" borderId="2" xfId="5" applyNumberFormat="1" applyFont="1" applyBorder="1">
      <alignment horizontal="center" vertical="top" shrinkToFit="1"/>
    </xf>
    <xf numFmtId="0" fontId="1" fillId="0" borderId="2" xfId="6" applyFont="1" applyBorder="1">
      <alignment vertical="top" wrapText="1"/>
    </xf>
    <xf numFmtId="0" fontId="1" fillId="0" borderId="4" xfId="7" applyFont="1" applyBorder="1" applyAlignment="1">
      <alignment horizontal="left"/>
    </xf>
    <xf numFmtId="4" fontId="2" fillId="0" borderId="1" xfId="8" applyFont="1" applyFill="1" applyAlignment="1">
      <alignment shrinkToFit="1"/>
    </xf>
    <xf numFmtId="4" fontId="10" fillId="0" borderId="1" xfId="4" applyNumberFormat="1" applyFont="1" applyBorder="1" applyAlignment="1">
      <alignment wrapText="1"/>
    </xf>
    <xf numFmtId="4" fontId="4" fillId="0" borderId="1" xfId="0" applyNumberFormat="1" applyFont="1" applyFill="1" applyBorder="1" applyAlignment="1">
      <alignment wrapText="1"/>
    </xf>
    <xf numFmtId="4" fontId="1" fillId="0" borderId="1" xfId="8" applyFont="1" applyFill="1" applyAlignment="1">
      <alignment shrinkToFit="1"/>
    </xf>
    <xf numFmtId="4" fontId="1" fillId="0" borderId="2" xfId="8" applyFont="1" applyFill="1" applyBorder="1" applyAlignment="1">
      <alignment shrinkToFit="1"/>
    </xf>
    <xf numFmtId="4" fontId="1" fillId="0" borderId="4" xfId="9" applyFont="1" applyFill="1" applyBorder="1" applyAlignment="1">
      <alignment shrinkToFit="1"/>
    </xf>
    <xf numFmtId="0" fontId="1" fillId="0" borderId="0" xfId="0" applyFont="1" applyFill="1" applyAlignment="1">
      <alignment vertical="top" wrapText="1"/>
    </xf>
    <xf numFmtId="4" fontId="2" fillId="0" borderId="2" xfId="8" applyFont="1" applyFill="1" applyBorder="1" applyAlignment="1">
      <alignment shrinkToFit="1"/>
    </xf>
    <xf numFmtId="4" fontId="2" fillId="0" borderId="4" xfId="9" applyFont="1" applyFill="1" applyBorder="1" applyAlignment="1">
      <alignment shrinkToFit="1"/>
    </xf>
    <xf numFmtId="0" fontId="2" fillId="0" borderId="0" xfId="0" applyFont="1" applyFill="1" applyAlignment="1">
      <alignment horizontal="center" vertical="center" wrapText="1"/>
    </xf>
    <xf numFmtId="0" fontId="4" fillId="0" borderId="0" xfId="0" applyFont="1" applyFill="1" applyAlignment="1">
      <alignment horizontal="center" vertical="center" wrapText="1"/>
    </xf>
    <xf numFmtId="0" fontId="1" fillId="0" borderId="0" xfId="0" applyFont="1" applyFill="1" applyAlignment="1">
      <alignment horizontal="right" vertical="top" wrapText="1"/>
    </xf>
    <xf numFmtId="0" fontId="3" fillId="0" borderId="0" xfId="0" applyFont="1" applyFill="1" applyAlignment="1">
      <alignment horizontal="right" vertical="center" wrapText="1"/>
    </xf>
  </cellXfs>
  <cellStyles count="10">
    <cellStyle name="Normal 2" xfId="1" xr:uid="{00000000-0005-0000-0000-000000000000}"/>
    <cellStyle name="xl25" xfId="7" xr:uid="{042D53AD-112A-4520-8B9E-8F925D078D79}"/>
    <cellStyle name="xl27" xfId="9" xr:uid="{C2C734AD-9472-4F59-9A6F-6FCCA882D98D}"/>
    <cellStyle name="xl32" xfId="6" xr:uid="{2D469843-1FC3-4C54-96FD-3A5381526826}"/>
    <cellStyle name="xl34" xfId="5" xr:uid="{B7027AFF-8FD1-47AD-8205-CE987CA334FE}"/>
    <cellStyle name="xl36" xfId="8" xr:uid="{5FD30C5C-08E6-4465-9311-7A59ED310A7A}"/>
    <cellStyle name="Обычный" xfId="0" builtinId="0"/>
    <cellStyle name="Обычный 2" xfId="4" xr:uid="{00000000-0005-0000-0000-000002000000}"/>
    <cellStyle name="Обычный 4" xfId="3" xr:uid="{00000000-0005-0000-0000-000003000000}"/>
    <cellStyle name="Обычный 7" xfId="2"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usernames" Target="revisions/userNam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revisionHeaders" Target="revisions/revisionHeaders.xml"/><Relationship Id="rId5" Type="http://schemas.openxmlformats.org/officeDocument/2006/relationships/calcChain" Target="calcChain.xml"/><Relationship Id="rId4" Type="http://schemas.openxmlformats.org/officeDocument/2006/relationships/sharedStrings" Target="sharedStrings.xml"/></Relationships>
</file>

<file path=xl/revisions/_rels/revisionHeaders.xml.rels><?xml version="1.0" encoding="UTF-8" standalone="yes"?>
<Relationships xmlns="http://schemas.openxmlformats.org/package/2006/relationships"><Relationship Id="rId47" Type="http://schemas.openxmlformats.org/officeDocument/2006/relationships/revisionLog" Target="revisionLog2.xml"/><Relationship Id="rId46" Type="http://schemas.openxmlformats.org/officeDocument/2006/relationships/revisionLog" Target="revisionLog1.xml"/><Relationship Id="rId48" Type="http://schemas.openxmlformats.org/officeDocument/2006/relationships/revisionLog" Target="revisionLog3.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CAB866B6-379C-4978-92D3-26D834479A0B}" diskRevisions="1" revisionId="10020" version="48">
  <header guid="{AB980076-A1DE-4D4D-8647-EF85F895CA74}" dateTime="2022-08-02T12:23:57" maxSheetId="2" userName="AdminsPK" r:id="rId46" minRId="8560" maxRId="9282">
    <sheetIdMap count="1">
      <sheetId val="1"/>
    </sheetIdMap>
  </header>
  <header guid="{6413BC69-30D2-4541-ACE4-FB3BCC228B55}" dateTime="2022-08-02T15:19:19" maxSheetId="2" userName="AdminsPK" r:id="rId47">
    <sheetIdMap count="1">
      <sheetId val="1"/>
    </sheetIdMap>
  </header>
  <header guid="{CAB866B6-379C-4978-92D3-26D834479A0B}" dateTime="2022-08-12T11:56:46" maxSheetId="2" userName="AdminsPK" r:id="rId48" minRId="9293" maxRId="10015">
    <sheetIdMap count="1">
      <sheetId val="1"/>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8560" sId="1" ref="L1:L1048576" action="insertCol">
    <undo index="65535" exp="area" ref3D="1" dr="$A$6:$XFD$6" dn="Заголовки_для_печати" sId="1"/>
    <undo index="65535" exp="area" ref3D="1" dr="$A$6:$XFD$6" dn="Z_1357A8DF_E6A7_407A_AB55_658D9E318661_.wvu.PrintTitles" sId="1"/>
    <undo index="65535" exp="area" ref3D="1" dr="$A$23:$XFD$26" dn="Z_1357A8DF_E6A7_407A_AB55_658D9E318661_.wvu.Rows" sId="1"/>
    <undo index="65535" exp="area" ref3D="1" dr="$L$1:$M$1048576" dn="Z_3B1C2CD5_4888_4777_8636_9CDC6C81A12F_.wvu.Cols" sId="1"/>
    <undo index="65535" exp="area" ref3D="1" dr="$A$259:$XFD$261" dn="Z_2157FBDA_68A6_457D_A502_D7188697C2A3_.wvu.Rows" sId="1"/>
    <undo index="1" exp="area" ref3D="1" dr="$A$23:$XFD$26" dn="Z_2157FBDA_68A6_457D_A502_D7188697C2A3_.wvu.Rows" sId="1"/>
    <undo index="65535" exp="area" ref3D="1" dr="$A$6:$XFD$6" dn="Z_2157FBDA_68A6_457D_A502_D7188697C2A3_.wvu.PrintTitles" sId="1"/>
    <undo index="65535" exp="area" ref3D="1" dr="$A$6:$XFD$6" dn="Z_3B1C2CD5_4888_4777_8636_9CDC6C81A12F_.wvu.PrintTitles" sId="1"/>
    <undo index="65535" exp="area" ref3D="1" dr="$A$323:$XFD$324" dn="Z_3B1C2CD5_4888_4777_8636_9CDC6C81A12F_.wvu.Rows" sId="1"/>
  </rrc>
  <rrc rId="8561" sId="1" ref="L1:L1048576" action="insertCol">
    <undo index="65535" exp="area" ref3D="1" dr="$A$6:$XFD$6" dn="Заголовки_для_печати" sId="1"/>
    <undo index="65535" exp="area" ref3D="1" dr="$A$6:$XFD$6" dn="Z_1357A8DF_E6A7_407A_AB55_658D9E318661_.wvu.PrintTitles" sId="1"/>
    <undo index="65535" exp="area" ref3D="1" dr="$A$23:$XFD$26" dn="Z_1357A8DF_E6A7_407A_AB55_658D9E318661_.wvu.Rows" sId="1"/>
    <undo index="65535" exp="area" ref3D="1" dr="$M$1:$N$1048576" dn="Z_3B1C2CD5_4888_4777_8636_9CDC6C81A12F_.wvu.Cols" sId="1"/>
    <undo index="65535" exp="area" ref3D="1" dr="$A$259:$XFD$261" dn="Z_2157FBDA_68A6_457D_A502_D7188697C2A3_.wvu.Rows" sId="1"/>
    <undo index="1" exp="area" ref3D="1" dr="$A$23:$XFD$26" dn="Z_2157FBDA_68A6_457D_A502_D7188697C2A3_.wvu.Rows" sId="1"/>
    <undo index="65535" exp="area" ref3D="1" dr="$A$6:$XFD$6" dn="Z_2157FBDA_68A6_457D_A502_D7188697C2A3_.wvu.PrintTitles" sId="1"/>
    <undo index="65535" exp="area" ref3D="1" dr="$A$6:$XFD$6" dn="Z_3B1C2CD5_4888_4777_8636_9CDC6C81A12F_.wvu.PrintTitles" sId="1"/>
    <undo index="65535" exp="area" ref3D="1" dr="$A$323:$XFD$324" dn="Z_3B1C2CD5_4888_4777_8636_9CDC6C81A12F_.wvu.Rows" sId="1"/>
  </rrc>
  <rcc rId="8562" sId="1">
    <nc r="L6" t="inlineStr">
      <is>
        <t>Изменение 2022 год (+/-)</t>
      </is>
    </nc>
  </rcc>
  <rcc rId="8563" sId="1">
    <nc r="M6" t="inlineStr">
      <is>
        <t>Итог 2022 год</t>
      </is>
    </nc>
  </rcc>
  <rcc rId="8564" sId="1" odxf="1" s="1" dxf="1">
    <nc r="L8">
      <f>L9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sz val="12"/>
        <color rgb="FF000000"/>
        <name val="Times New Roman"/>
        <family val="1"/>
        <charset val="204"/>
        <scheme val="none"/>
      </font>
      <alignment wrapText="0" shrinkToFit="1"/>
    </ndxf>
  </rcc>
  <rcc rId="8565" sId="1">
    <nc r="M8">
      <f>K8+L8</f>
    </nc>
  </rcc>
  <rcc rId="8566" sId="1" odxf="1" s="1" dxf="1">
    <nc r="L9">
      <f>L10+L14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567" sId="1">
    <nc r="M9">
      <f>K9+L9</f>
    </nc>
  </rcc>
  <rcc rId="8568" sId="1" odxf="1" s="1" dxf="1">
    <nc r="L10">
      <f>L11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569" sId="1">
    <nc r="M10">
      <f>K10+L10</f>
    </nc>
  </rcc>
  <rcc rId="8570" sId="1" odxf="1" s="1" dxf="1">
    <nc r="L11">
      <f>L12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571" sId="1">
    <nc r="M11">
      <f>K11+L11</f>
    </nc>
  </rcc>
  <rcc rId="8572" sId="1" odxf="1" s="1" dxf="1">
    <nc r="L12">
      <f>L13</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573" sId="1">
    <nc r="M12">
      <f>K12+L12</f>
    </nc>
  </rcc>
  <rfmt sheetId="1" s="1" sqref="L13" start="0" length="0">
    <dxf>
      <font>
        <b val="0"/>
        <sz val="12"/>
        <color rgb="FF000000"/>
        <name val="Times New Roman"/>
        <family val="1"/>
        <charset val="204"/>
        <scheme val="none"/>
      </font>
      <alignment wrapText="0" shrinkToFit="1"/>
    </dxf>
  </rfmt>
  <rcc rId="8574" sId="1">
    <nc r="M13">
      <f>K13+L13</f>
    </nc>
  </rcc>
  <rcc rId="8575" sId="1" odxf="1" s="1" dxf="1">
    <nc r="L14">
      <f>L15+L20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576" sId="1">
    <nc r="M14">
      <f>K14+L14</f>
    </nc>
  </rcc>
  <rcc rId="8577" sId="1" odxf="1" s="1" dxf="1">
    <nc r="L15">
      <f>L16+L18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578" sId="1">
    <nc r="M15">
      <f>K15+L15</f>
    </nc>
  </rcc>
  <rcc rId="8579" sId="1" odxf="1" s="1" dxf="1">
    <nc r="L16">
      <f>L17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580" sId="1">
    <nc r="M16">
      <f>K16+L16</f>
    </nc>
  </rcc>
  <rfmt sheetId="1" s="1" sqref="L17" start="0" length="0">
    <dxf>
      <font>
        <b val="0"/>
        <sz val="12"/>
        <color rgb="FF000000"/>
        <name val="Times New Roman"/>
        <family val="1"/>
        <charset val="204"/>
        <scheme val="none"/>
      </font>
      <alignment wrapText="0" shrinkToFit="1"/>
    </dxf>
  </rfmt>
  <rcc rId="8581" sId="1">
    <nc r="M17">
      <f>K17+L17</f>
    </nc>
  </rcc>
  <rcc rId="8582" sId="1" odxf="1" s="1" dxf="1">
    <nc r="L18">
      <f>L19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583" sId="1">
    <nc r="M18">
      <f>K18+L18</f>
    </nc>
  </rcc>
  <rfmt sheetId="1" s="1" sqref="L19" start="0" length="0">
    <dxf>
      <font>
        <b val="0"/>
        <sz val="12"/>
        <color rgb="FF000000"/>
        <name val="Times New Roman"/>
        <family val="1"/>
        <charset val="204"/>
        <scheme val="none"/>
      </font>
      <alignment wrapText="0" shrinkToFit="1"/>
    </dxf>
  </rfmt>
  <rcc rId="8584" sId="1">
    <nc r="M19">
      <f>K19+L19</f>
    </nc>
  </rcc>
  <rcc rId="8585" sId="1" odxf="1" s="1" dxf="1">
    <nc r="L20">
      <f>L21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586" sId="1">
    <nc r="M20">
      <f>K20+L20</f>
    </nc>
  </rcc>
  <rcc rId="8587" sId="1" odxf="1" s="1" dxf="1">
    <nc r="L21">
      <f>L22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588" sId="1">
    <nc r="M21">
      <f>K21+L21</f>
    </nc>
  </rcc>
  <rfmt sheetId="1" s="1" sqref="L22" start="0" length="0">
    <dxf>
      <font>
        <b val="0"/>
        <sz val="12"/>
        <color rgb="FF000000"/>
        <name val="Times New Roman"/>
        <family val="1"/>
        <charset val="204"/>
        <scheme val="none"/>
      </font>
      <alignment wrapText="0" shrinkToFit="1"/>
    </dxf>
  </rfmt>
  <rcc rId="8589" sId="1">
    <nc r="M22">
      <f>K22+L22</f>
    </nc>
  </rcc>
  <rcc rId="8590" sId="1" odxf="1" s="1" dxf="1">
    <nc r="L23">
      <f>L24+L121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sz val="12"/>
        <color rgb="FF000000"/>
        <name val="Times New Roman"/>
        <family val="1"/>
        <charset val="204"/>
        <scheme val="none"/>
      </font>
      <alignment wrapText="0" shrinkToFit="1"/>
    </ndxf>
  </rcc>
  <rcc rId="8591" sId="1">
    <nc r="M23">
      <f>K23+L23</f>
    </nc>
  </rcc>
  <rcc rId="8592" sId="1" odxf="1" s="1" dxf="1">
    <nc r="L24">
      <f>L25+L38+L69+L82+L86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593" sId="1">
    <nc r="M24">
      <f>K24+L24</f>
    </nc>
  </rcc>
  <rcc rId="8594" sId="1" odxf="1" s="1" dxf="1">
    <nc r="L25">
      <f>L26+L29+L32+L35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595" sId="1">
    <nc r="M25">
      <f>K25+L25</f>
    </nc>
  </rcc>
  <rcc rId="8596" sId="1" odxf="1" s="1" dxf="1">
    <nc r="L26">
      <f>L27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597" sId="1">
    <nc r="M26">
      <f>K26+L26</f>
    </nc>
  </rcc>
  <rcc rId="8598" sId="1" odxf="1" s="1" dxf="1">
    <nc r="L27">
      <f>L28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599" sId="1">
    <nc r="M27">
      <f>K27+L27</f>
    </nc>
  </rcc>
  <rfmt sheetId="1" s="1" sqref="L28" start="0" length="0">
    <dxf>
      <font>
        <b val="0"/>
        <sz val="12"/>
        <color rgb="FF000000"/>
        <name val="Times New Roman"/>
        <family val="1"/>
        <charset val="204"/>
        <scheme val="none"/>
      </font>
      <alignment wrapText="0" shrinkToFit="1"/>
    </dxf>
  </rfmt>
  <rcc rId="8600" sId="1">
    <nc r="M28">
      <f>K28+L28</f>
    </nc>
  </rcc>
  <rcc rId="8601" sId="1" odxf="1" s="1" dxf="1">
    <nc r="L29">
      <f>L30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602" sId="1">
    <nc r="M29">
      <f>K29+L29</f>
    </nc>
  </rcc>
  <rcc rId="8603" sId="1" odxf="1" s="1" dxf="1">
    <nc r="L30">
      <f>L31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604" sId="1">
    <nc r="M30">
      <f>K30+L30</f>
    </nc>
  </rcc>
  <rfmt sheetId="1" s="1" sqref="L31" start="0" length="0">
    <dxf>
      <font>
        <b val="0"/>
        <sz val="12"/>
        <color rgb="FF000000"/>
        <name val="Times New Roman"/>
        <family val="1"/>
        <charset val="204"/>
        <scheme val="none"/>
      </font>
      <alignment wrapText="0" shrinkToFit="1"/>
    </dxf>
  </rfmt>
  <rcc rId="8605" sId="1">
    <nc r="M31">
      <f>K31+L31</f>
    </nc>
  </rcc>
  <rcc rId="8606" sId="1" odxf="1" s="1" dxf="1">
    <nc r="L32">
      <f>L33</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607" sId="1">
    <nc r="M32">
      <f>K32+L32</f>
    </nc>
  </rcc>
  <rcc rId="8608" sId="1" odxf="1" s="1" dxf="1">
    <nc r="L33">
      <f>L34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609" sId="1">
    <nc r="M33">
      <f>K33+L33</f>
    </nc>
  </rcc>
  <rfmt sheetId="1" s="1" sqref="L34" start="0" length="0">
    <dxf>
      <font>
        <b val="0"/>
        <sz val="12"/>
        <color rgb="FF000000"/>
        <name val="Times New Roman"/>
        <family val="1"/>
        <charset val="204"/>
        <scheme val="none"/>
      </font>
      <alignment wrapText="0" shrinkToFit="1"/>
    </dxf>
  </rfmt>
  <rcc rId="8610" sId="1">
    <nc r="M34">
      <f>K34+L34</f>
    </nc>
  </rcc>
  <rcc rId="8611" sId="1" odxf="1" s="1" dxf="1">
    <nc r="L35">
      <f>L36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612" sId="1">
    <nc r="M35">
      <f>K35+L35</f>
    </nc>
  </rcc>
  <rcc rId="8613" sId="1" odxf="1" s="1" dxf="1">
    <nc r="L36">
      <f>L37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614" sId="1">
    <nc r="M36">
      <f>K36+L36</f>
    </nc>
  </rcc>
  <rfmt sheetId="1" s="1" sqref="L37" start="0" length="0">
    <dxf>
      <font>
        <b val="0"/>
        <sz val="12"/>
        <color rgb="FF000000"/>
        <name val="Times New Roman"/>
        <family val="1"/>
        <charset val="204"/>
        <scheme val="none"/>
      </font>
      <alignment wrapText="0" shrinkToFit="1"/>
    </dxf>
  </rfmt>
  <rcc rId="8615" sId="1">
    <nc r="M37">
      <f>K37+L37</f>
    </nc>
  </rcc>
  <rcc rId="8616" sId="1" odxf="1" s="1" dxf="1">
    <nc r="L38">
      <f>L39+L42+L45+L48+L51+L54+L60+L63+L66+L57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617" sId="1">
    <nc r="M38">
      <f>K38+L38</f>
    </nc>
  </rcc>
  <rcc rId="8618" sId="1" odxf="1" s="1" dxf="1">
    <nc r="L39">
      <f>L40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619" sId="1">
    <nc r="M39">
      <f>K39+L39</f>
    </nc>
  </rcc>
  <rcc rId="8620" sId="1" odxf="1" s="1" dxf="1">
    <nc r="L40">
      <f>L41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621" sId="1">
    <nc r="M40">
      <f>K40+L40</f>
    </nc>
  </rcc>
  <rfmt sheetId="1" s="1" sqref="L41" start="0" length="0">
    <dxf>
      <font>
        <b val="0"/>
        <sz val="12"/>
        <color rgb="FF000000"/>
        <name val="Times New Roman"/>
        <family val="1"/>
        <charset val="204"/>
        <scheme val="none"/>
      </font>
      <alignment wrapText="0" shrinkToFit="1"/>
    </dxf>
  </rfmt>
  <rcc rId="8622" sId="1">
    <nc r="M41">
      <f>K41+L41</f>
    </nc>
  </rcc>
  <rcc rId="8623" sId="1" odxf="1" s="1" dxf="1">
    <nc r="L42">
      <f>L43</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624" sId="1">
    <nc r="M42">
      <f>K42+L42</f>
    </nc>
  </rcc>
  <rcc rId="8625" sId="1" odxf="1" s="1" dxf="1">
    <nc r="L43">
      <f>L44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626" sId="1">
    <nc r="M43">
      <f>K43+L43</f>
    </nc>
  </rcc>
  <rfmt sheetId="1" s="1" sqref="L44" start="0" length="0">
    <dxf>
      <font>
        <b val="0"/>
        <sz val="12"/>
        <color rgb="FF000000"/>
        <name val="Times New Roman"/>
        <family val="1"/>
        <charset val="204"/>
        <scheme val="none"/>
      </font>
      <alignment wrapText="0" shrinkToFit="1"/>
    </dxf>
  </rfmt>
  <rcc rId="8627" sId="1">
    <nc r="M44">
      <f>K44+L44</f>
    </nc>
  </rcc>
  <rcc rId="8628" sId="1" odxf="1" s="1" dxf="1">
    <nc r="L45">
      <f>L46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629" sId="1">
    <nc r="M45">
      <f>K45+L45</f>
    </nc>
  </rcc>
  <rcc rId="8630" sId="1" odxf="1" s="1" dxf="1">
    <nc r="L46">
      <f>L47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631" sId="1">
    <nc r="M46">
      <f>K46+L46</f>
    </nc>
  </rcc>
  <rfmt sheetId="1" s="1" sqref="L47" start="0" length="0">
    <dxf>
      <font>
        <b val="0"/>
        <sz val="12"/>
        <color rgb="FF000000"/>
        <name val="Times New Roman"/>
        <family val="1"/>
        <charset val="204"/>
        <scheme val="none"/>
      </font>
      <alignment wrapText="0" shrinkToFit="1"/>
    </dxf>
  </rfmt>
  <rcc rId="8632" sId="1">
    <nc r="M47">
      <f>K47+L47</f>
    </nc>
  </rcc>
  <rcc rId="8633" sId="1" odxf="1" s="1" dxf="1">
    <nc r="L48">
      <f>L49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634" sId="1">
    <nc r="M48">
      <f>K48+L48</f>
    </nc>
  </rcc>
  <rcc rId="8635" sId="1" odxf="1" s="1" dxf="1">
    <nc r="L49">
      <f>L50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636" sId="1">
    <nc r="M49">
      <f>K49+L49</f>
    </nc>
  </rcc>
  <rfmt sheetId="1" s="1" sqref="L50" start="0" length="0">
    <dxf>
      <font>
        <b val="0"/>
        <sz val="12"/>
        <color rgb="FF000000"/>
        <name val="Times New Roman"/>
        <family val="1"/>
        <charset val="204"/>
        <scheme val="none"/>
      </font>
      <alignment wrapText="0" shrinkToFit="1"/>
    </dxf>
  </rfmt>
  <rcc rId="8637" sId="1">
    <nc r="M50">
      <f>K50+L50</f>
    </nc>
  </rcc>
  <rcc rId="8638" sId="1" odxf="1" s="1" dxf="1">
    <nc r="L51">
      <f>L52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639" sId="1">
    <nc r="M51">
      <f>K51+L51</f>
    </nc>
  </rcc>
  <rcc rId="8640" sId="1" odxf="1" s="1" dxf="1">
    <nc r="L52">
      <f>L53</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641" sId="1">
    <nc r="M52">
      <f>K52+L52</f>
    </nc>
  </rcc>
  <rfmt sheetId="1" s="1" sqref="L53" start="0" length="0">
    <dxf>
      <font>
        <b val="0"/>
        <sz val="12"/>
        <color rgb="FF000000"/>
        <name val="Times New Roman"/>
        <family val="1"/>
        <charset val="204"/>
        <scheme val="none"/>
      </font>
      <alignment wrapText="0" shrinkToFit="1"/>
    </dxf>
  </rfmt>
  <rcc rId="8642" sId="1">
    <nc r="M53">
      <f>K53+L53</f>
    </nc>
  </rcc>
  <rcc rId="8643" sId="1" odxf="1" s="1" dxf="1">
    <nc r="L54">
      <f>L55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644" sId="1">
    <nc r="M54">
      <f>K54+L54</f>
    </nc>
  </rcc>
  <rcc rId="8645" sId="1" odxf="1" s="1" dxf="1">
    <nc r="L55">
      <f>L56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646" sId="1">
    <nc r="M55">
      <f>K55+L55</f>
    </nc>
  </rcc>
  <rfmt sheetId="1" s="1" sqref="L56" start="0" length="0">
    <dxf>
      <font>
        <b val="0"/>
        <sz val="12"/>
        <color rgb="FF000000"/>
        <name val="Times New Roman"/>
        <family val="1"/>
        <charset val="204"/>
        <scheme val="none"/>
      </font>
      <alignment wrapText="0" shrinkToFit="1"/>
    </dxf>
  </rfmt>
  <rcc rId="8647" sId="1">
    <nc r="M56">
      <f>K56+L56</f>
    </nc>
  </rcc>
  <rcc rId="8648" sId="1" odxf="1" s="1" dxf="1">
    <nc r="L57">
      <f>L58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649" sId="1">
    <nc r="M57">
      <f>K57+L57</f>
    </nc>
  </rcc>
  <rcc rId="8650" sId="1" odxf="1" s="1" dxf="1">
    <nc r="L58">
      <f>L59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651" sId="1">
    <nc r="M58">
      <f>K58+L58</f>
    </nc>
  </rcc>
  <rcc rId="8652" sId="1" odxf="1" s="1" dxf="1" numFmtId="4">
    <nc r="L59">
      <v>0</v>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653" sId="1">
    <nc r="M59">
      <f>K59+L59</f>
    </nc>
  </rcc>
  <rcc rId="8654" sId="1" odxf="1" s="1" dxf="1">
    <nc r="L60">
      <f>L61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655" sId="1">
    <nc r="M60">
      <f>K60+L60</f>
    </nc>
  </rcc>
  <rcc rId="8656" sId="1" odxf="1" s="1" dxf="1">
    <nc r="L61">
      <f>L62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657" sId="1">
    <nc r="M61">
      <f>K61+L61</f>
    </nc>
  </rcc>
  <rfmt sheetId="1" s="1" sqref="L62" start="0" length="0">
    <dxf>
      <font>
        <b val="0"/>
        <sz val="12"/>
        <color rgb="FF000000"/>
        <name val="Times New Roman"/>
        <family val="1"/>
        <charset val="204"/>
        <scheme val="none"/>
      </font>
      <alignment wrapText="0" shrinkToFit="1"/>
    </dxf>
  </rfmt>
  <rcc rId="8658" sId="1">
    <nc r="M62">
      <f>K62+L62</f>
    </nc>
  </rcc>
  <rcc rId="8659" sId="1" odxf="1" s="1" dxf="1">
    <nc r="L63">
      <f>L64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660" sId="1">
    <nc r="M63">
      <f>K63+L63</f>
    </nc>
  </rcc>
  <rcc rId="8661" sId="1" odxf="1" s="1" dxf="1">
    <nc r="L64">
      <f>L65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662" sId="1">
    <nc r="M64">
      <f>K64+L64</f>
    </nc>
  </rcc>
  <rfmt sheetId="1" s="1" sqref="L65" start="0" length="0">
    <dxf>
      <font>
        <b val="0"/>
        <sz val="12"/>
        <color rgb="FF000000"/>
        <name val="Times New Roman"/>
        <family val="1"/>
        <charset val="204"/>
        <scheme val="none"/>
      </font>
      <alignment wrapText="0" shrinkToFit="1"/>
    </dxf>
  </rfmt>
  <rcc rId="8663" sId="1">
    <nc r="M65">
      <f>K65+L65</f>
    </nc>
  </rcc>
  <rcc rId="8664" sId="1" odxf="1" s="1" dxf="1">
    <nc r="L66">
      <f>L67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665" sId="1">
    <nc r="M66">
      <f>K66+L66</f>
    </nc>
  </rcc>
  <rcc rId="8666" sId="1" odxf="1" s="1" dxf="1">
    <nc r="L67">
      <f>L68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667" sId="1">
    <nc r="M67">
      <f>K67+L67</f>
    </nc>
  </rcc>
  <rfmt sheetId="1" s="1" sqref="L68" start="0" length="0">
    <dxf>
      <font>
        <b val="0"/>
        <sz val="12"/>
        <color rgb="FF000000"/>
        <name val="Times New Roman"/>
        <family val="1"/>
        <charset val="204"/>
        <scheme val="none"/>
      </font>
      <alignment wrapText="0" shrinkToFit="1"/>
    </dxf>
  </rfmt>
  <rcc rId="8668" sId="1">
    <nc r="M68">
      <f>K68+L68</f>
    </nc>
  </rcc>
  <rcc rId="8669" sId="1" odxf="1" s="1" dxf="1">
    <nc r="L69">
      <f>L70+L73+L79+L76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670" sId="1">
    <nc r="M69">
      <f>K69+L69</f>
    </nc>
  </rcc>
  <rcc rId="8671" sId="1" odxf="1" s="1" dxf="1">
    <nc r="L70">
      <f>L71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672" sId="1">
    <nc r="M70">
      <f>K70+L70</f>
    </nc>
  </rcc>
  <rcc rId="8673" sId="1" odxf="1" s="1" dxf="1">
    <nc r="L71">
      <f>L72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674" sId="1">
    <nc r="M71">
      <f>K71+L71</f>
    </nc>
  </rcc>
  <rfmt sheetId="1" s="1" sqref="L72" start="0" length="0">
    <dxf>
      <font>
        <b val="0"/>
        <sz val="12"/>
        <color rgb="FF000000"/>
        <name val="Times New Roman"/>
        <family val="1"/>
        <charset val="204"/>
        <scheme val="none"/>
      </font>
      <alignment wrapText="0" shrinkToFit="1"/>
    </dxf>
  </rfmt>
  <rcc rId="8675" sId="1">
    <nc r="M72">
      <f>K72+L72</f>
    </nc>
  </rcc>
  <rcc rId="8676" sId="1" odxf="1" s="1" dxf="1">
    <nc r="L73">
      <f>L74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677" sId="1">
    <nc r="M73">
      <f>K73+L73</f>
    </nc>
  </rcc>
  <rcc rId="8678" sId="1" odxf="1" s="1" dxf="1">
    <nc r="L74">
      <f>L75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679" sId="1">
    <nc r="M74">
      <f>K74+L74</f>
    </nc>
  </rcc>
  <rfmt sheetId="1" s="1" sqref="L75" start="0" length="0">
    <dxf>
      <font>
        <b val="0"/>
        <sz val="12"/>
        <color rgb="FF000000"/>
        <name val="Times New Roman"/>
        <family val="1"/>
        <charset val="204"/>
        <scheme val="none"/>
      </font>
      <alignment wrapText="0" shrinkToFit="1"/>
    </dxf>
  </rfmt>
  <rcc rId="8680" sId="1">
    <nc r="M75">
      <f>K75+L75</f>
    </nc>
  </rcc>
  <rcc rId="8681" sId="1" odxf="1" s="1" dxf="1">
    <nc r="L76">
      <f>L77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682" sId="1">
    <nc r="M76">
      <f>K76+L76</f>
    </nc>
  </rcc>
  <rcc rId="8683" sId="1" odxf="1" s="1" dxf="1">
    <nc r="L77">
      <f>L78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684" sId="1">
    <nc r="M77">
      <f>K77+L77</f>
    </nc>
  </rcc>
  <rfmt sheetId="1" s="1" sqref="L78" start="0" length="0">
    <dxf>
      <font>
        <b val="0"/>
        <sz val="12"/>
        <color rgb="FF000000"/>
        <name val="Times New Roman"/>
        <family val="1"/>
        <charset val="204"/>
        <scheme val="none"/>
      </font>
      <alignment wrapText="0" shrinkToFit="1"/>
    </dxf>
  </rfmt>
  <rcc rId="8685" sId="1">
    <nc r="M78">
      <f>K78+L78</f>
    </nc>
  </rcc>
  <rcc rId="8686" sId="1" odxf="1" s="1" dxf="1">
    <nc r="L79">
      <f>L80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687" sId="1">
    <nc r="M79">
      <f>K79+L79</f>
    </nc>
  </rcc>
  <rcc rId="8688" sId="1" odxf="1" s="1" dxf="1">
    <nc r="L80">
      <f>L81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689" sId="1">
    <nc r="M80">
      <f>K80+L80</f>
    </nc>
  </rcc>
  <rfmt sheetId="1" s="1" sqref="L81" start="0" length="0">
    <dxf>
      <font>
        <b val="0"/>
        <sz val="12"/>
        <color rgb="FF000000"/>
        <name val="Times New Roman"/>
        <family val="1"/>
        <charset val="204"/>
        <scheme val="none"/>
      </font>
      <alignment wrapText="0" shrinkToFit="1"/>
    </dxf>
  </rfmt>
  <rcc rId="8690" sId="1">
    <nc r="M81">
      <f>K81+L81</f>
    </nc>
  </rcc>
  <rcc rId="8691" sId="1" odxf="1" s="1" dxf="1">
    <nc r="L82">
      <f>L83</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692" sId="1">
    <nc r="M82">
      <f>K82+L82</f>
    </nc>
  </rcc>
  <rcc rId="8693" sId="1" odxf="1" s="1" dxf="1">
    <nc r="L83">
      <f>L84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694" sId="1">
    <nc r="M83">
      <f>K83+L83</f>
    </nc>
  </rcc>
  <rcc rId="8695" sId="1" odxf="1" s="1" dxf="1">
    <nc r="L84">
      <f>L85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696" sId="1">
    <nc r="M84">
      <f>K84+L84</f>
    </nc>
  </rcc>
  <rfmt sheetId="1" s="1" sqref="L85" start="0" length="0">
    <dxf>
      <font>
        <b val="0"/>
        <sz val="12"/>
        <color rgb="FF000000"/>
        <name val="Times New Roman"/>
        <family val="1"/>
        <charset val="204"/>
        <scheme val="none"/>
      </font>
      <alignment wrapText="0" shrinkToFit="1"/>
    </dxf>
  </rfmt>
  <rcc rId="8697" sId="1">
    <nc r="M85">
      <f>K85+L85</f>
    </nc>
  </rcc>
  <rcc rId="8698" sId="1" odxf="1" s="1" dxf="1">
    <nc r="L86">
      <f>L87+L90+L93+L96+L102+L106+L109+L112+L115+L118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699" sId="1">
    <nc r="M86">
      <f>K86+L86</f>
    </nc>
  </rcc>
  <rcc rId="8700" sId="1" odxf="1" s="1" dxf="1">
    <nc r="L87">
      <f>L88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701" sId="1">
    <nc r="M87">
      <f>K87+L87</f>
    </nc>
  </rcc>
  <rcc rId="8702" sId="1" odxf="1" s="1" dxf="1">
    <nc r="L88">
      <f>L89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703" sId="1">
    <nc r="M88">
      <f>K88+L88</f>
    </nc>
  </rcc>
  <rfmt sheetId="1" s="1" sqref="L89" start="0" length="0">
    <dxf>
      <font>
        <b val="0"/>
        <sz val="12"/>
        <color rgb="FF000000"/>
        <name val="Times New Roman"/>
        <family val="1"/>
        <charset val="204"/>
        <scheme val="none"/>
      </font>
      <alignment wrapText="0" shrinkToFit="1"/>
    </dxf>
  </rfmt>
  <rcc rId="8704" sId="1">
    <nc r="M89">
      <f>K89+L89</f>
    </nc>
  </rcc>
  <rcc rId="8705" sId="1" odxf="1" s="1" dxf="1">
    <nc r="L90">
      <f>L91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706" sId="1">
    <nc r="M90">
      <f>K90+L90</f>
    </nc>
  </rcc>
  <rcc rId="8707" sId="1" odxf="1" s="1" dxf="1">
    <nc r="L91">
      <f>L92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708" sId="1">
    <nc r="M91">
      <f>K91+L91</f>
    </nc>
  </rcc>
  <rfmt sheetId="1" s="1" sqref="L92" start="0" length="0">
    <dxf>
      <font>
        <b val="0"/>
        <sz val="12"/>
        <color rgb="FF000000"/>
        <name val="Times New Roman"/>
        <family val="1"/>
        <charset val="204"/>
        <scheme val="none"/>
      </font>
      <alignment wrapText="0" shrinkToFit="1"/>
    </dxf>
  </rfmt>
  <rcc rId="8709" sId="1">
    <nc r="M92">
      <f>K92+L92</f>
    </nc>
  </rcc>
  <rcc rId="8710" sId="1" odxf="1" s="1" dxf="1">
    <nc r="L93">
      <f>L94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711" sId="1">
    <nc r="M93">
      <f>K93+L93</f>
    </nc>
  </rcc>
  <rcc rId="8712" sId="1" odxf="1" s="1" dxf="1">
    <nc r="L94">
      <f>L95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713" sId="1">
    <nc r="M94">
      <f>K94+L94</f>
    </nc>
  </rcc>
  <rfmt sheetId="1" s="1" sqref="L95" start="0" length="0">
    <dxf>
      <font>
        <b val="0"/>
        <sz val="12"/>
        <color rgb="FF000000"/>
        <name val="Times New Roman"/>
        <family val="1"/>
        <charset val="204"/>
        <scheme val="none"/>
      </font>
      <alignment wrapText="0" shrinkToFit="1"/>
    </dxf>
  </rfmt>
  <rcc rId="8714" sId="1">
    <nc r="M95">
      <f>K95+L95</f>
    </nc>
  </rcc>
  <rcc rId="8715" sId="1" odxf="1" s="1" dxf="1">
    <nc r="L96">
      <f>L97+L100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716" sId="1">
    <nc r="M96">
      <f>K96+L96</f>
    </nc>
  </rcc>
  <rcc rId="8717" sId="1" odxf="1" s="1" dxf="1">
    <nc r="L97">
      <f>L98+L99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718" sId="1">
    <nc r="M97">
      <f>K97+L97</f>
    </nc>
  </rcc>
  <rfmt sheetId="1" s="1" sqref="L98" start="0" length="0">
    <dxf>
      <font>
        <b val="0"/>
        <sz val="12"/>
        <color rgb="FF000000"/>
        <name val="Times New Roman"/>
        <family val="1"/>
        <charset val="204"/>
        <scheme val="none"/>
      </font>
      <alignment wrapText="0" shrinkToFit="1"/>
    </dxf>
  </rfmt>
  <rcc rId="8719" sId="1">
    <nc r="M98">
      <f>K98+L98</f>
    </nc>
  </rcc>
  <rfmt sheetId="1" s="1" sqref="L99" start="0" length="0">
    <dxf>
      <font>
        <b val="0"/>
        <sz val="12"/>
        <color rgb="FF000000"/>
        <name val="Times New Roman"/>
        <family val="1"/>
        <charset val="204"/>
        <scheme val="none"/>
      </font>
      <alignment wrapText="0" shrinkToFit="1"/>
    </dxf>
  </rfmt>
  <rcc rId="8720" sId="1">
    <nc r="M99">
      <f>K99+L99</f>
    </nc>
  </rcc>
  <rcc rId="8721" sId="1" odxf="1" s="1" dxf="1">
    <nc r="L100">
      <f>L101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722" sId="1">
    <nc r="M100">
      <f>K100+L100</f>
    </nc>
  </rcc>
  <rfmt sheetId="1" s="1" sqref="L101" start="0" length="0">
    <dxf>
      <font>
        <b val="0"/>
        <sz val="12"/>
        <color rgb="FF000000"/>
        <name val="Times New Roman"/>
        <family val="1"/>
        <charset val="204"/>
        <scheme val="none"/>
      </font>
      <alignment wrapText="0" shrinkToFit="1"/>
    </dxf>
  </rfmt>
  <rcc rId="8723" sId="1">
    <nc r="M101">
      <f>K101+L101</f>
    </nc>
  </rcc>
  <rcc rId="8724" sId="1" odxf="1" s="1" dxf="1">
    <nc r="L102">
      <f>L103</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725" sId="1">
    <nc r="M102">
      <f>K102+L102</f>
    </nc>
  </rcc>
  <rcc rId="8726" sId="1" odxf="1" s="1" dxf="1">
    <nc r="L103">
      <f>L104+L105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727" sId="1">
    <nc r="M103">
      <f>K103+L103</f>
    </nc>
  </rcc>
  <rfmt sheetId="1" s="1" sqref="L104" start="0" length="0">
    <dxf>
      <font>
        <b val="0"/>
        <sz val="12"/>
        <color rgb="FF000000"/>
        <name val="Times New Roman"/>
        <family val="1"/>
        <charset val="204"/>
        <scheme val="none"/>
      </font>
      <alignment wrapText="0" shrinkToFit="1"/>
    </dxf>
  </rfmt>
  <rcc rId="8728" sId="1">
    <nc r="M104">
      <f>K104+L104</f>
    </nc>
  </rcc>
  <rfmt sheetId="1" s="1" sqref="L105" start="0" length="0">
    <dxf>
      <font>
        <b val="0"/>
        <sz val="12"/>
        <color rgb="FF000000"/>
        <name val="Times New Roman"/>
        <family val="1"/>
        <charset val="204"/>
        <scheme val="none"/>
      </font>
      <alignment wrapText="0" shrinkToFit="1"/>
    </dxf>
  </rfmt>
  <rcc rId="8729" sId="1">
    <nc r="M105">
      <f>K105+L105</f>
    </nc>
  </rcc>
  <rcc rId="8730" sId="1" odxf="1" s="1" dxf="1">
    <nc r="L106">
      <f>L107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731" sId="1">
    <nc r="M106">
      <f>K106+L106</f>
    </nc>
  </rcc>
  <rcc rId="8732" sId="1" odxf="1" s="1" dxf="1">
    <nc r="L107">
      <f>L108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733" sId="1">
    <nc r="M107">
      <f>K107+L107</f>
    </nc>
  </rcc>
  <rfmt sheetId="1" s="1" sqref="L108" start="0" length="0">
    <dxf>
      <font>
        <b val="0"/>
        <sz val="12"/>
        <color rgb="FF000000"/>
        <name val="Times New Roman"/>
        <family val="1"/>
        <charset val="204"/>
        <scheme val="none"/>
      </font>
      <alignment wrapText="0" shrinkToFit="1"/>
    </dxf>
  </rfmt>
  <rcc rId="8734" sId="1">
    <nc r="M108">
      <f>K108+L108</f>
    </nc>
  </rcc>
  <rfmt sheetId="1" s="1" sqref="L109" start="0" length="0">
    <dxf>
      <font>
        <b val="0"/>
        <sz val="12"/>
        <color rgb="FF000000"/>
        <name val="Times New Roman"/>
        <family val="1"/>
        <charset val="204"/>
        <scheme val="none"/>
      </font>
      <alignment wrapText="0" shrinkToFit="1"/>
    </dxf>
  </rfmt>
  <rcc rId="8735" sId="1">
    <nc r="M109">
      <f>K109+L109</f>
    </nc>
  </rcc>
  <rcc rId="8736" sId="1" odxf="1" s="1" dxf="1">
    <nc r="L110">
      <f>L111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737" sId="1">
    <nc r="M110">
      <f>K110+L110</f>
    </nc>
  </rcc>
  <rfmt sheetId="1" s="1" sqref="L111" start="0" length="0">
    <dxf>
      <font>
        <b val="0"/>
        <sz val="12"/>
        <color rgb="FF000000"/>
        <name val="Times New Roman"/>
        <family val="1"/>
        <charset val="204"/>
        <scheme val="none"/>
      </font>
      <alignment wrapText="0" shrinkToFit="1"/>
    </dxf>
  </rfmt>
  <rcc rId="8738" sId="1">
    <nc r="M111">
      <f>K111+L111</f>
    </nc>
  </rcc>
  <rcc rId="8739" sId="1" odxf="1" s="1" dxf="1">
    <nc r="L112">
      <f>L113</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740" sId="1">
    <nc r="M112">
      <f>K112+L112</f>
    </nc>
  </rcc>
  <rcc rId="8741" sId="1" odxf="1" s="1" dxf="1">
    <nc r="L113">
      <f>L114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742" sId="1">
    <nc r="M113">
      <f>K113+L113</f>
    </nc>
  </rcc>
  <rfmt sheetId="1" s="1" sqref="L114" start="0" length="0">
    <dxf>
      <font>
        <b val="0"/>
        <sz val="12"/>
        <color rgb="FF000000"/>
        <name val="Times New Roman"/>
        <family val="1"/>
        <charset val="204"/>
        <scheme val="none"/>
      </font>
      <alignment wrapText="0" shrinkToFit="1"/>
    </dxf>
  </rfmt>
  <rcc rId="8743" sId="1">
    <nc r="M114">
      <f>K114+L114</f>
    </nc>
  </rcc>
  <rcc rId="8744" sId="1" odxf="1" s="1" dxf="1">
    <nc r="L115">
      <f>L116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745" sId="1">
    <nc r="M115">
      <f>K115+L115</f>
    </nc>
  </rcc>
  <rcc rId="8746" sId="1" odxf="1" s="1" dxf="1">
    <nc r="L116">
      <f>L117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747" sId="1">
    <nc r="M116">
      <f>K116+L116</f>
    </nc>
  </rcc>
  <rfmt sheetId="1" s="1" sqref="L117" start="0" length="0">
    <dxf>
      <font>
        <b val="0"/>
        <sz val="12"/>
        <color rgb="FF000000"/>
        <name val="Times New Roman"/>
        <family val="1"/>
        <charset val="204"/>
        <scheme val="none"/>
      </font>
      <alignment wrapText="0" shrinkToFit="1"/>
    </dxf>
  </rfmt>
  <rcc rId="8748" sId="1">
    <nc r="M117">
      <f>K117+L117</f>
    </nc>
  </rcc>
  <rcc rId="8749" sId="1" odxf="1" s="1" dxf="1">
    <nc r="L118">
      <f>L119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750" sId="1">
    <nc r="M118">
      <f>K118+L118</f>
    </nc>
  </rcc>
  <rcc rId="8751" sId="1" odxf="1" s="1" dxf="1">
    <nc r="L119">
      <f>L120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752" sId="1">
    <nc r="M119">
      <f>K119+L119</f>
    </nc>
  </rcc>
  <rfmt sheetId="1" s="1" sqref="L120" start="0" length="0">
    <dxf>
      <font>
        <b val="0"/>
        <sz val="12"/>
        <color rgb="FF000000"/>
        <name val="Times New Roman"/>
        <family val="1"/>
        <charset val="204"/>
        <scheme val="none"/>
      </font>
      <alignment wrapText="0" shrinkToFit="1"/>
    </dxf>
  </rfmt>
  <rcc rId="8753" sId="1">
    <nc r="M120">
      <f>K120+L120</f>
    </nc>
  </rcc>
  <rcc rId="8754" sId="1" odxf="1" s="1" dxf="1">
    <nc r="L121">
      <f>L122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755" sId="1">
    <nc r="M121">
      <f>K121+L121</f>
    </nc>
  </rcc>
  <rcc rId="8756" sId="1" odxf="1" s="1" dxf="1">
    <nc r="L122">
      <f>L123</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757" sId="1">
    <nc r="M122">
      <f>K122+L122</f>
    </nc>
  </rcc>
  <rcc rId="8758" sId="1" odxf="1" s="1" dxf="1">
    <nc r="L123">
      <f>L124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759" sId="1">
    <nc r="M123">
      <f>K123+L123</f>
    </nc>
  </rcc>
  <rcc rId="8760" sId="1" odxf="1" s="1" dxf="1">
    <nc r="L124">
      <f>L125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761" sId="1">
    <nc r="M124">
      <f>K124+L124</f>
    </nc>
  </rcc>
  <rfmt sheetId="1" s="1" sqref="L125" start="0" length="0">
    <dxf>
      <font>
        <b val="0"/>
        <sz val="12"/>
        <color rgb="FF000000"/>
        <name val="Times New Roman"/>
        <family val="1"/>
        <charset val="204"/>
        <scheme val="none"/>
      </font>
      <alignment wrapText="0" shrinkToFit="1"/>
    </dxf>
  </rfmt>
  <rcc rId="8762" sId="1">
    <nc r="M125">
      <f>K125+L125</f>
    </nc>
  </rcc>
  <rcc rId="8763" sId="1" odxf="1" s="1" dxf="1">
    <nc r="L126">
      <f>L127+L137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764" sId="1">
    <nc r="M126">
      <f>K126+L126</f>
    </nc>
  </rcc>
  <rcc rId="8765" sId="1" odxf="1" s="1" dxf="1">
    <nc r="L127">
      <f>L128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766" sId="1">
    <nc r="M127">
      <f>K127+L127</f>
    </nc>
  </rcc>
  <rcc rId="8767" sId="1" odxf="1" s="1" dxf="1">
    <nc r="L128">
      <f>L129+L134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768" sId="1">
    <nc r="M128">
      <f>K128+L128</f>
    </nc>
  </rcc>
  <rcc rId="8769" sId="1" odxf="1" s="1" dxf="1">
    <nc r="L129">
      <f>L130+L132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770" sId="1">
    <nc r="M129">
      <f>K129+L129</f>
    </nc>
  </rcc>
  <rcc rId="8771" sId="1" odxf="1" s="1" dxf="1">
    <nc r="L130">
      <f>L131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772" sId="1">
    <nc r="M130">
      <f>K130+L130</f>
    </nc>
  </rcc>
  <rfmt sheetId="1" s="1" sqref="L131" start="0" length="0">
    <dxf>
      <font>
        <b val="0"/>
        <sz val="12"/>
        <color rgb="FF000000"/>
        <name val="Times New Roman"/>
        <family val="1"/>
        <charset val="204"/>
        <scheme val="none"/>
      </font>
      <alignment wrapText="0" shrinkToFit="1"/>
    </dxf>
  </rfmt>
  <rcc rId="8773" sId="1">
    <nc r="M131">
      <f>K131+L131</f>
    </nc>
  </rcc>
  <rcc rId="8774" sId="1" odxf="1" s="1" dxf="1">
    <nc r="L132">
      <f>L133</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775" sId="1">
    <nc r="M132">
      <f>K132+L132</f>
    </nc>
  </rcc>
  <rfmt sheetId="1" s="1" sqref="L133" start="0" length="0">
    <dxf>
      <font>
        <b val="0"/>
        <sz val="12"/>
        <color rgb="FF000000"/>
        <name val="Times New Roman"/>
        <family val="1"/>
        <charset val="204"/>
        <scheme val="none"/>
      </font>
      <alignment wrapText="0" shrinkToFit="1"/>
    </dxf>
  </rfmt>
  <rcc rId="8776" sId="1">
    <nc r="M133">
      <f>K133+L133</f>
    </nc>
  </rcc>
  <rcc rId="8777" sId="1" odxf="1" s="1" dxf="1">
    <nc r="L134">
      <f>L135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778" sId="1">
    <nc r="M134">
      <f>K134+L134</f>
    </nc>
  </rcc>
  <rcc rId="8779" sId="1" odxf="1" s="1" dxf="1">
    <nc r="L135">
      <f>L136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780" sId="1">
    <nc r="M135">
      <f>K135+L135</f>
    </nc>
  </rcc>
  <rfmt sheetId="1" s="1" sqref="L136" start="0" length="0">
    <dxf>
      <font>
        <b val="0"/>
        <sz val="12"/>
        <color rgb="FF000000"/>
        <name val="Times New Roman"/>
        <family val="1"/>
        <charset val="204"/>
        <scheme val="none"/>
      </font>
      <alignment wrapText="0" shrinkToFit="1"/>
    </dxf>
  </rfmt>
  <rcc rId="8781" sId="1">
    <nc r="M136">
      <f>K136+L136</f>
    </nc>
  </rcc>
  <rcc rId="8782" sId="1" odxf="1" s="1" dxf="1">
    <nc r="L137">
      <f>L142+L138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783" sId="1">
    <nc r="M137">
      <f>K137+L137</f>
    </nc>
  </rcc>
  <rcc rId="8784" sId="1" odxf="1" s="1" dxf="1">
    <nc r="L138">
      <f>L139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785" sId="1">
    <nc r="M138">
      <f>K138+L138</f>
    </nc>
  </rcc>
  <rcc rId="8786" sId="1" odxf="1" s="1" dxf="1">
    <nc r="L139">
      <f>L140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787" sId="1">
    <nc r="M139">
      <f>K139+L139</f>
    </nc>
  </rcc>
  <rcc rId="8788" sId="1" odxf="1" s="1" dxf="1">
    <nc r="L140">
      <f>L141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789" sId="1">
    <nc r="M140">
      <f>K140+L140</f>
    </nc>
  </rcc>
  <rfmt sheetId="1" s="1" sqref="L141" start="0" length="0">
    <dxf>
      <font>
        <b val="0"/>
        <sz val="12"/>
        <color rgb="FF000000"/>
        <name val="Times New Roman"/>
        <family val="1"/>
        <charset val="204"/>
        <scheme val="none"/>
      </font>
      <alignment wrapText="0" shrinkToFit="1"/>
    </dxf>
  </rfmt>
  <rcc rId="8790" sId="1">
    <nc r="M141">
      <f>K141+L141</f>
    </nc>
  </rcc>
  <rcc rId="8791" sId="1" odxf="1" s="1" dxf="1">
    <nc r="L142">
      <f>L143+L146+L149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792" sId="1">
    <nc r="M142">
      <f>K142+L142</f>
    </nc>
  </rcc>
  <rcc rId="8793" sId="1" odxf="1" s="1" dxf="1">
    <nc r="L143">
      <f>L144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794" sId="1">
    <nc r="M143">
      <f>K143+L143</f>
    </nc>
  </rcc>
  <rcc rId="8795" sId="1" odxf="1" s="1" dxf="1">
    <nc r="L144">
      <f>L145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796" sId="1">
    <nc r="M144">
      <f>K144+L144</f>
    </nc>
  </rcc>
  <rfmt sheetId="1" s="1" sqref="L145" start="0" length="0">
    <dxf>
      <font>
        <b val="0"/>
        <sz val="12"/>
        <color rgb="FF000000"/>
        <name val="Times New Roman"/>
        <family val="1"/>
        <charset val="204"/>
        <scheme val="none"/>
      </font>
      <alignment wrapText="0" shrinkToFit="1"/>
    </dxf>
  </rfmt>
  <rcc rId="8797" sId="1">
    <nc r="M145">
      <f>K145+L145</f>
    </nc>
  </rcc>
  <rcc rId="8798" sId="1" odxf="1" s="1" dxf="1">
    <nc r="L146">
      <f>L147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799" sId="1">
    <nc r="M146">
      <f>K146+L146</f>
    </nc>
  </rcc>
  <rcc rId="8800" sId="1" odxf="1" s="1" dxf="1">
    <nc r="L147">
      <f>L148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801" sId="1">
    <nc r="M147">
      <f>K147+L147</f>
    </nc>
  </rcc>
  <rfmt sheetId="1" s="1" sqref="L148" start="0" length="0">
    <dxf>
      <font>
        <b val="0"/>
        <sz val="12"/>
        <color rgb="FF000000"/>
        <name val="Times New Roman"/>
        <family val="1"/>
        <charset val="204"/>
        <scheme val="none"/>
      </font>
      <alignment wrapText="0" shrinkToFit="1"/>
    </dxf>
  </rfmt>
  <rcc rId="8802" sId="1">
    <nc r="M148">
      <f>K148+L148</f>
    </nc>
  </rcc>
  <rcc rId="8803" sId="1" odxf="1" s="1" dxf="1">
    <nc r="L149">
      <f>L150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804" sId="1">
    <nc r="M149">
      <f>K149+L149</f>
    </nc>
  </rcc>
  <rcc rId="8805" sId="1" odxf="1" s="1" dxf="1">
    <nc r="L150">
      <f>L151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806" sId="1">
    <nc r="M150">
      <f>K150+L150</f>
    </nc>
  </rcc>
  <rfmt sheetId="1" s="1" sqref="L151" start="0" length="0">
    <dxf>
      <font>
        <b val="0"/>
        <sz val="12"/>
        <color rgb="FF000000"/>
        <name val="Times New Roman"/>
        <family val="1"/>
        <charset val="204"/>
        <scheme val="none"/>
      </font>
      <alignment wrapText="0" shrinkToFit="1"/>
    </dxf>
  </rfmt>
  <rcc rId="8807" sId="1">
    <nc r="M151">
      <f>K151+L151</f>
    </nc>
  </rcc>
  <rcc rId="8808" sId="1" odxf="1" s="1" dxf="1">
    <nc r="L152">
      <f>L153+L171+L176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809" sId="1">
    <nc r="M152">
      <f>K152+L152</f>
    </nc>
  </rcc>
  <rcc rId="8810" sId="1" odxf="1" s="1" dxf="1">
    <nc r="L153">
      <f>L154+L163+L167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811" sId="1">
    <nc r="M153">
      <f>K153+L153</f>
    </nc>
  </rcc>
  <rcc rId="8812" sId="1" odxf="1" s="1" dxf="1">
    <nc r="L154">
      <f>L155+L160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813" sId="1">
    <nc r="M154">
      <f>K154+L154</f>
    </nc>
  </rcc>
  <rcc rId="8814" sId="1" odxf="1" s="1" dxf="1">
    <nc r="L155">
      <f>L156+L158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815" sId="1">
    <nc r="M155">
      <f>K155+L155</f>
    </nc>
  </rcc>
  <rcc rId="8816" sId="1" odxf="1" s="1" dxf="1">
    <nc r="L156">
      <f>L157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817" sId="1">
    <nc r="M156">
      <f>K156+L156</f>
    </nc>
  </rcc>
  <rfmt sheetId="1" s="1" sqref="L157" start="0" length="0">
    <dxf>
      <font>
        <b val="0"/>
        <sz val="12"/>
        <color rgb="FF000000"/>
        <name val="Times New Roman"/>
        <family val="1"/>
        <charset val="204"/>
        <scheme val="none"/>
      </font>
      <alignment wrapText="0" shrinkToFit="1"/>
    </dxf>
  </rfmt>
  <rcc rId="8818" sId="1">
    <nc r="M157">
      <f>K157+L157</f>
    </nc>
  </rcc>
  <rcc rId="8819" sId="1" odxf="1" s="1" dxf="1">
    <nc r="L158">
      <f>L159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820" sId="1">
    <nc r="M158">
      <f>K158+L158</f>
    </nc>
  </rcc>
  <rfmt sheetId="1" s="1" sqref="L159" start="0" length="0">
    <dxf>
      <font>
        <b val="0"/>
        <sz val="12"/>
        <color rgb="FF000000"/>
        <name val="Times New Roman"/>
        <family val="1"/>
        <charset val="204"/>
        <scheme val="none"/>
      </font>
      <alignment wrapText="0" shrinkToFit="1"/>
    </dxf>
  </rfmt>
  <rcc rId="8821" sId="1">
    <nc r="M159">
      <f>K159+L159</f>
    </nc>
  </rcc>
  <rcc rId="8822" sId="1" odxf="1" s="1" dxf="1">
    <nc r="L160">
      <f>L161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823" sId="1">
    <nc r="M160">
      <f>K160+L160</f>
    </nc>
  </rcc>
  <rcc rId="8824" sId="1" odxf="1" s="1" dxf="1">
    <nc r="L161">
      <f>L162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825" sId="1">
    <nc r="M161">
      <f>K161+L161</f>
    </nc>
  </rcc>
  <rfmt sheetId="1" s="1" sqref="L162" start="0" length="0">
    <dxf>
      <font>
        <b val="0"/>
        <sz val="12"/>
        <color rgb="FF000000"/>
        <name val="Times New Roman"/>
        <family val="1"/>
        <charset val="204"/>
        <scheme val="none"/>
      </font>
      <alignment wrapText="0" shrinkToFit="1"/>
    </dxf>
  </rfmt>
  <rcc rId="8826" sId="1">
    <nc r="M162">
      <f>K162+L162</f>
    </nc>
  </rcc>
  <rcc rId="8827" sId="1" odxf="1" s="1" dxf="1">
    <nc r="L163">
      <f>L164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828" sId="1">
    <nc r="M163">
      <f>K163+L163</f>
    </nc>
  </rcc>
  <rcc rId="8829" sId="1" odxf="1" s="1" dxf="1">
    <nc r="L164">
      <f>L165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830" sId="1">
    <nc r="M164">
      <f>K164+L164</f>
    </nc>
  </rcc>
  <rcc rId="8831" sId="1" odxf="1" s="1" dxf="1">
    <nc r="L165">
      <f>L166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832" sId="1">
    <nc r="M165">
      <f>K165+L165</f>
    </nc>
  </rcc>
  <rfmt sheetId="1" s="1" sqref="L166" start="0" length="0">
    <dxf>
      <font>
        <b val="0"/>
        <sz val="12"/>
        <color rgb="FF000000"/>
        <name val="Times New Roman"/>
        <family val="1"/>
        <charset val="204"/>
        <scheme val="none"/>
      </font>
      <alignment wrapText="0" shrinkToFit="1"/>
    </dxf>
  </rfmt>
  <rcc rId="8833" sId="1">
    <nc r="M166">
      <f>K166+L166</f>
    </nc>
  </rcc>
  <rcc rId="8834" sId="1" odxf="1" s="1" dxf="1">
    <nc r="L167">
      <f>L168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835" sId="1">
    <nc r="M167">
      <f>K167+L167</f>
    </nc>
  </rcc>
  <rcc rId="8836" sId="1" odxf="1" s="1" dxf="1">
    <nc r="L168">
      <f>L169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837" sId="1">
    <nc r="M168">
      <f>K168+L168</f>
    </nc>
  </rcc>
  <rcc rId="8838" sId="1" odxf="1" s="1" dxf="1">
    <nc r="L169">
      <f>L170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839" sId="1">
    <nc r="M169">
      <f>K169+L169</f>
    </nc>
  </rcc>
  <rcc rId="8840" sId="1" odxf="1" s="1" dxf="1" numFmtId="4">
    <nc r="L170">
      <v>0</v>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841" sId="1">
    <nc r="M170">
      <f>K170+L170</f>
    </nc>
  </rcc>
  <rcc rId="8842" sId="1" odxf="1" s="1" dxf="1">
    <nc r="L171">
      <f>L172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843" sId="1">
    <nc r="M171">
      <f>K171+L171</f>
    </nc>
  </rcc>
  <rcc rId="8844" sId="1" odxf="1" s="1" dxf="1">
    <nc r="L172">
      <f>L173</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845" sId="1">
    <nc r="M172">
      <f>K172+L172</f>
    </nc>
  </rcc>
  <rcc rId="8846" sId="1" odxf="1" s="1" dxf="1">
    <nc r="L173">
      <f>L174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847" sId="1">
    <nc r="M173">
      <f>K173+L173</f>
    </nc>
  </rcc>
  <rcc rId="8848" sId="1" odxf="1" s="1" dxf="1">
    <nc r="L174">
      <f>L175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849" sId="1">
    <nc r="M174">
      <f>K174+L174</f>
    </nc>
  </rcc>
  <rfmt sheetId="1" s="1" sqref="L175" start="0" length="0">
    <dxf>
      <font>
        <b val="0"/>
        <sz val="12"/>
        <color rgb="FF000000"/>
        <name val="Times New Roman"/>
        <family val="1"/>
        <charset val="204"/>
        <scheme val="none"/>
      </font>
      <alignment wrapText="0" shrinkToFit="1"/>
    </dxf>
  </rfmt>
  <rcc rId="8850" sId="1">
    <nc r="M175">
      <f>K175+L175</f>
    </nc>
  </rcc>
  <rcc rId="8851" sId="1" odxf="1" s="1" dxf="1">
    <nc r="L176">
      <f>L177+L181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852" sId="1">
    <nc r="M176">
      <f>K176+L176</f>
    </nc>
  </rcc>
  <rcc rId="8853" sId="1" odxf="1" s="1" dxf="1">
    <nc r="L177">
      <f>L178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854" sId="1">
    <nc r="M177">
      <f>K177+L177</f>
    </nc>
  </rcc>
  <rcc rId="8855" sId="1" odxf="1" s="1" dxf="1">
    <nc r="L178">
      <f>L179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856" sId="1">
    <nc r="M178">
      <f>K178+L178</f>
    </nc>
  </rcc>
  <rcc rId="8857" sId="1" odxf="1" s="1" dxf="1">
    <nc r="L179">
      <f>L180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858" sId="1">
    <nc r="M179">
      <f>K179+L179</f>
    </nc>
  </rcc>
  <rfmt sheetId="1" s="1" sqref="L180" start="0" length="0">
    <dxf>
      <font>
        <b val="0"/>
        <sz val="12"/>
        <color rgb="FF000000"/>
        <name val="Times New Roman"/>
        <family val="1"/>
        <charset val="204"/>
        <scheme val="none"/>
      </font>
      <alignment wrapText="0" shrinkToFit="1"/>
    </dxf>
  </rfmt>
  <rcc rId="8859" sId="1">
    <nc r="M180">
      <f>K180+L180</f>
    </nc>
  </rcc>
  <rcc rId="8860" sId="1" odxf="1" s="1" dxf="1">
    <nc r="L181">
      <f>L182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fill>
        <patternFill patternType="solid">
          <bgColor rgb="FFFFFF00"/>
        </patternFill>
      </fill>
      <alignment wrapText="0" shrinkToFit="1"/>
    </ndxf>
  </rcc>
  <rcc rId="8861" sId="1">
    <nc r="M181">
      <f>K181+L181</f>
    </nc>
  </rcc>
  <rcc rId="8862" sId="1" odxf="1" s="1" dxf="1">
    <nc r="L182">
      <f>L183</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fill>
        <patternFill patternType="solid">
          <bgColor rgb="FFFFFF00"/>
        </patternFill>
      </fill>
      <alignment wrapText="0" shrinkToFit="1"/>
    </ndxf>
  </rcc>
  <rcc rId="8863" sId="1">
    <nc r="M182">
      <f>K182+L182</f>
    </nc>
  </rcc>
  <rcc rId="8864" sId="1" odxf="1" s="1" dxf="1">
    <nc r="L183">
      <f>L184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fill>
        <patternFill patternType="solid">
          <bgColor rgb="FFFFFF00"/>
        </patternFill>
      </fill>
      <alignment wrapText="0" shrinkToFit="1"/>
    </ndxf>
  </rcc>
  <rcc rId="8865" sId="1">
    <nc r="M183">
      <f>K183+L183</f>
    </nc>
  </rcc>
  <rfmt sheetId="1" s="1" sqref="L184" start="0" length="0">
    <dxf>
      <font>
        <b val="0"/>
        <sz val="12"/>
        <color rgb="FF000000"/>
        <name val="Times New Roman"/>
        <family val="1"/>
        <charset val="204"/>
        <scheme val="none"/>
      </font>
      <fill>
        <patternFill patternType="solid">
          <bgColor rgb="FFFFFF00"/>
        </patternFill>
      </fill>
      <alignment wrapText="0" shrinkToFit="1"/>
    </dxf>
  </rfmt>
  <rcc rId="8866" sId="1">
    <nc r="M184">
      <f>K184+L184</f>
    </nc>
  </rcc>
  <rcc rId="8867" sId="1" odxf="1" s="1" dxf="1">
    <nc r="L185">
      <f>L186+L223+L228+L257+L288+L306+L311+L358+L399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868" sId="1">
    <nc r="M185">
      <f>K185+L185</f>
    </nc>
  </rcc>
  <rcc rId="8869" sId="1" odxf="1" s="1" dxf="1">
    <nc r="L186">
      <f>L187+L212+L216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870" sId="1">
    <nc r="M186">
      <f>K186+L186</f>
    </nc>
  </rcc>
  <rcc rId="8871" sId="1" odxf="1" s="1" dxf="1">
    <nc r="L187">
      <f>L188+L193+L198+L201+L204+L209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872" sId="1">
    <nc r="M187">
      <f>K187+L187</f>
    </nc>
  </rcc>
  <rfmt sheetId="1" s="1" sqref="L188" start="0" length="0">
    <dxf>
      <font>
        <b val="0"/>
        <sz val="12"/>
        <color rgb="FF000000"/>
        <name val="Times New Roman"/>
        <family val="1"/>
        <charset val="204"/>
        <scheme val="none"/>
      </font>
      <alignment wrapText="0" shrinkToFit="1"/>
    </dxf>
  </rfmt>
  <rcc rId="8873" sId="1">
    <nc r="M188">
      <f>K188+L188</f>
    </nc>
  </rcc>
  <rcc rId="8874" sId="1" odxf="1" s="1" dxf="1">
    <nc r="L189">
      <f>L190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875" sId="1">
    <nc r="M189">
      <f>K189+L189</f>
    </nc>
  </rcc>
  <rfmt sheetId="1" s="1" sqref="L190" start="0" length="0">
    <dxf>
      <font>
        <b val="0"/>
        <sz val="12"/>
        <color rgb="FF000000"/>
        <name val="Times New Roman"/>
        <family val="1"/>
        <charset val="204"/>
        <scheme val="none"/>
      </font>
      <alignment wrapText="0" shrinkToFit="1"/>
    </dxf>
  </rfmt>
  <rcc rId="8876" sId="1">
    <nc r="M190">
      <f>K190+L190</f>
    </nc>
  </rcc>
  <rcc rId="8877" sId="1" odxf="1" s="1" dxf="1">
    <nc r="L191">
      <f>L192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878" sId="1">
    <nc r="M191">
      <f>K191+L191</f>
    </nc>
  </rcc>
  <rfmt sheetId="1" s="1" sqref="L192" start="0" length="0">
    <dxf>
      <font>
        <b val="0"/>
        <sz val="12"/>
        <color rgb="FF000000"/>
        <name val="Times New Roman"/>
        <family val="1"/>
        <charset val="204"/>
        <scheme val="none"/>
      </font>
      <alignment wrapText="0" shrinkToFit="1"/>
    </dxf>
  </rfmt>
  <rcc rId="8879" sId="1">
    <nc r="M192">
      <f>K192+L192</f>
    </nc>
  </rcc>
  <rcc rId="8880" sId="1" odxf="1" s="1" dxf="1">
    <nc r="L193">
      <f>L194+L196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881" sId="1">
    <nc r="M193">
      <f>K193+L193</f>
    </nc>
  </rcc>
  <rcc rId="8882" sId="1" odxf="1" s="1" dxf="1">
    <nc r="L194">
      <f>L195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883" sId="1">
    <nc r="M194">
      <f>K194+L194</f>
    </nc>
  </rcc>
  <rfmt sheetId="1" s="1" sqref="L195" start="0" length="0">
    <dxf>
      <font>
        <b val="0"/>
        <sz val="12"/>
        <color rgb="FF000000"/>
        <name val="Times New Roman"/>
        <family val="1"/>
        <charset val="204"/>
        <scheme val="none"/>
      </font>
      <alignment wrapText="0" shrinkToFit="1"/>
    </dxf>
  </rfmt>
  <rcc rId="8884" sId="1">
    <nc r="M195">
      <f>K195+L195</f>
    </nc>
  </rcc>
  <rcc rId="8885" sId="1" odxf="1" s="1" dxf="1">
    <nc r="L196">
      <f>L197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886" sId="1">
    <nc r="M196">
      <f>K196+L196</f>
    </nc>
  </rcc>
  <rfmt sheetId="1" s="1" sqref="L197" start="0" length="0">
    <dxf>
      <font>
        <b val="0"/>
        <sz val="12"/>
        <color rgb="FF000000"/>
        <name val="Times New Roman"/>
        <family val="1"/>
        <charset val="204"/>
        <scheme val="none"/>
      </font>
      <alignment wrapText="0" shrinkToFit="1"/>
    </dxf>
  </rfmt>
  <rcc rId="8887" sId="1">
    <nc r="M197">
      <f>K197+L197</f>
    </nc>
  </rcc>
  <rcc rId="8888" sId="1" odxf="1" s="1" dxf="1">
    <nc r="L198">
      <f>L199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889" sId="1">
    <nc r="M198">
      <f>K198+L198</f>
    </nc>
  </rcc>
  <rcc rId="8890" sId="1" odxf="1" s="1" dxf="1">
    <nc r="L199">
      <f>L200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891" sId="1">
    <nc r="M199">
      <f>K199+L199</f>
    </nc>
  </rcc>
  <rfmt sheetId="1" s="1" sqref="L200" start="0" length="0">
    <dxf>
      <font>
        <b val="0"/>
        <sz val="12"/>
        <color rgb="FF000000"/>
        <name val="Times New Roman"/>
        <family val="1"/>
        <charset val="204"/>
        <scheme val="none"/>
      </font>
      <alignment wrapText="0" shrinkToFit="1"/>
    </dxf>
  </rfmt>
  <rcc rId="8892" sId="1">
    <nc r="M200">
      <f>K200+L200</f>
    </nc>
  </rcc>
  <rcc rId="8893" sId="1" odxf="1" s="1" dxf="1">
    <nc r="L201">
      <f>L202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894" sId="1">
    <nc r="M201">
      <f>K201+L201</f>
    </nc>
  </rcc>
  <rcc rId="8895" sId="1" odxf="1" s="1" dxf="1">
    <nc r="L202">
      <f>L203</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896" sId="1">
    <nc r="M202">
      <f>K202+L202</f>
    </nc>
  </rcc>
  <rfmt sheetId="1" s="1" sqref="L203" start="0" length="0">
    <dxf>
      <font>
        <b val="0"/>
        <sz val="12"/>
        <color rgb="FF000000"/>
        <name val="Times New Roman"/>
        <family val="1"/>
        <charset val="204"/>
        <scheme val="none"/>
      </font>
      <alignment wrapText="0" shrinkToFit="1"/>
    </dxf>
  </rfmt>
  <rcc rId="8897" sId="1">
    <nc r="M203">
      <f>K203+L203</f>
    </nc>
  </rcc>
  <rcc rId="8898" sId="1" odxf="1" s="1" dxf="1">
    <nc r="L204">
      <f>L205+L207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899" sId="1">
    <nc r="M204">
      <f>K204+L204</f>
    </nc>
  </rcc>
  <rcc rId="8900" sId="1" odxf="1" s="1" dxf="1">
    <nc r="L205">
      <f>L206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901" sId="1">
    <nc r="M205">
      <f>K205+L205</f>
    </nc>
  </rcc>
  <rfmt sheetId="1" s="1" sqref="L206" start="0" length="0">
    <dxf>
      <font>
        <b val="0"/>
        <sz val="12"/>
        <color rgb="FF000000"/>
        <name val="Times New Roman"/>
        <family val="1"/>
        <charset val="204"/>
        <scheme val="none"/>
      </font>
      <alignment wrapText="0" shrinkToFit="1"/>
    </dxf>
  </rfmt>
  <rcc rId="8902" sId="1">
    <nc r="M206">
      <f>K206+L206</f>
    </nc>
  </rcc>
  <rcc rId="8903" sId="1" odxf="1" s="1" dxf="1">
    <nc r="L207">
      <f>L208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904" sId="1">
    <nc r="M207">
      <f>K207+L207</f>
    </nc>
  </rcc>
  <rfmt sheetId="1" s="1" sqref="L208" start="0" length="0">
    <dxf>
      <font>
        <b val="0"/>
        <sz val="12"/>
        <color rgb="FF000000"/>
        <name val="Times New Roman"/>
        <family val="1"/>
        <charset val="204"/>
        <scheme val="none"/>
      </font>
      <alignment wrapText="0" shrinkToFit="1"/>
    </dxf>
  </rfmt>
  <rcc rId="8905" sId="1">
    <nc r="M208">
      <f>K208+L208</f>
    </nc>
  </rcc>
  <rcc rId="8906" sId="1" odxf="1" s="1" dxf="1">
    <nc r="L209">
      <f>L210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907" sId="1">
    <nc r="M209">
      <f>K209+L209</f>
    </nc>
  </rcc>
  <rcc rId="8908" sId="1" odxf="1" s="1" dxf="1">
    <nc r="L210">
      <f>L211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909" sId="1">
    <nc r="M210">
      <f>K210+L210</f>
    </nc>
  </rcc>
  <rfmt sheetId="1" s="1" sqref="L211" start="0" length="0">
    <dxf>
      <font>
        <b val="0"/>
        <sz val="12"/>
        <color rgb="FF000000"/>
        <name val="Times New Roman"/>
        <family val="1"/>
        <charset val="204"/>
        <scheme val="none"/>
      </font>
      <alignment wrapText="0" shrinkToFit="1"/>
    </dxf>
  </rfmt>
  <rcc rId="8910" sId="1">
    <nc r="M211">
      <f>K211+L211</f>
    </nc>
  </rcc>
  <rcc rId="8911" sId="1" odxf="1" s="1" dxf="1">
    <nc r="L212">
      <f>L213</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912" sId="1">
    <nc r="M212">
      <f>K212+L212</f>
    </nc>
  </rcc>
  <rcc rId="8913" sId="1" odxf="1" s="1" dxf="1">
    <nc r="L213">
      <f>L214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914" sId="1">
    <nc r="M213">
      <f>K213+L213</f>
    </nc>
  </rcc>
  <rcc rId="8915" sId="1" odxf="1" s="1" dxf="1">
    <nc r="L214">
      <f>L215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916" sId="1">
    <nc r="M214">
      <f>K214+L214</f>
    </nc>
  </rcc>
  <rfmt sheetId="1" s="1" sqref="L215" start="0" length="0">
    <dxf>
      <font>
        <b val="0"/>
        <sz val="12"/>
        <color rgb="FF000000"/>
        <name val="Times New Roman"/>
        <family val="1"/>
        <charset val="204"/>
        <scheme val="none"/>
      </font>
      <alignment wrapText="0" shrinkToFit="1"/>
    </dxf>
  </rfmt>
  <rcc rId="8917" sId="1">
    <nc r="M215">
      <f>K215+L215</f>
    </nc>
  </rcc>
  <rcc rId="8918" sId="1" odxf="1" s="1" dxf="1">
    <nc r="L216">
      <f>L217+L220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919" sId="1">
    <nc r="M216">
      <f>K216+L216</f>
    </nc>
  </rcc>
  <rcc rId="8920" sId="1" odxf="1" s="1" dxf="1">
    <nc r="L217">
      <f>L218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921" sId="1">
    <nc r="M217">
      <f>K217+L217</f>
    </nc>
  </rcc>
  <rcc rId="8922" sId="1" odxf="1" s="1" dxf="1">
    <nc r="L218">
      <f>L219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923" sId="1">
    <nc r="M218">
      <f>K218+L218</f>
    </nc>
  </rcc>
  <rfmt sheetId="1" s="1" sqref="L219" start="0" length="0">
    <dxf>
      <font>
        <b val="0"/>
        <sz val="12"/>
        <color rgb="FF000000"/>
        <name val="Times New Roman"/>
        <family val="1"/>
        <charset val="204"/>
        <scheme val="none"/>
      </font>
      <alignment wrapText="0" shrinkToFit="1"/>
    </dxf>
  </rfmt>
  <rcc rId="8924" sId="1">
    <nc r="M219">
      <f>K219+L219</f>
    </nc>
  </rcc>
  <rcc rId="8925" sId="1" odxf="1" s="1" dxf="1">
    <nc r="L220">
      <f>L221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926" sId="1">
    <nc r="M220">
      <f>K220+L220</f>
    </nc>
  </rcc>
  <rcc rId="8927" sId="1" odxf="1" s="1" dxf="1">
    <nc r="L221">
      <f>L222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928" sId="1">
    <nc r="M221">
      <f>K221+L221</f>
    </nc>
  </rcc>
  <rfmt sheetId="1" s="1" sqref="L222" start="0" length="0">
    <dxf>
      <font>
        <b val="0"/>
        <sz val="12"/>
        <color rgb="FF000000"/>
        <name val="Times New Roman"/>
        <family val="1"/>
        <charset val="204"/>
        <scheme val="none"/>
      </font>
      <alignment wrapText="0" shrinkToFit="1"/>
    </dxf>
  </rfmt>
  <rcc rId="8929" sId="1">
    <nc r="M222">
      <f>K222+L222</f>
    </nc>
  </rcc>
  <rcc rId="8930" sId="1" odxf="1" s="1" dxf="1">
    <nc r="L223">
      <f>L224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931" sId="1">
    <nc r="M223">
      <f>K223+L223</f>
    </nc>
  </rcc>
  <rcc rId="8932" sId="1" odxf="1" s="1" dxf="1">
    <nc r="L224">
      <f>L225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933" sId="1">
    <nc r="M224">
      <f>K224+L224</f>
    </nc>
  </rcc>
  <rcc rId="8934" sId="1" odxf="1" s="1" dxf="1">
    <nc r="L225">
      <f>L226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935" sId="1">
    <nc r="M225">
      <f>K225+L225</f>
    </nc>
  </rcc>
  <rcc rId="8936" sId="1" odxf="1" s="1" dxf="1">
    <nc r="L226">
      <f>L227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937" sId="1">
    <nc r="M226">
      <f>K226+L226</f>
    </nc>
  </rcc>
  <rfmt sheetId="1" s="1" sqref="L227" start="0" length="0">
    <dxf>
      <font>
        <b val="0"/>
        <sz val="12"/>
        <color rgb="FF000000"/>
        <name val="Times New Roman"/>
        <family val="1"/>
        <charset val="204"/>
        <scheme val="none"/>
      </font>
      <alignment wrapText="0" shrinkToFit="1"/>
    </dxf>
  </rfmt>
  <rcc rId="8938" sId="1">
    <nc r="M227">
      <f>K227+L227</f>
    </nc>
  </rcc>
  <rcc rId="8939" sId="1" odxf="1" s="1" dxf="1">
    <nc r="L228">
      <f>L229+L250+L238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940" sId="1">
    <nc r="M228">
      <f>K228+L228</f>
    </nc>
  </rcc>
  <rcc rId="8941" sId="1" odxf="1" s="1" dxf="1">
    <nc r="L229">
      <f>L230+L235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942" sId="1">
    <nc r="M229">
      <f>K229+L229</f>
    </nc>
  </rcc>
  <rcc rId="8943" sId="1" odxf="1" s="1" dxf="1">
    <nc r="L230">
      <f>L231+L233</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944" sId="1">
    <nc r="M230">
      <f>K230+L230</f>
    </nc>
  </rcc>
  <rcc rId="8945" sId="1" odxf="1" s="1" dxf="1">
    <nc r="L231">
      <f>L232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946" sId="1">
    <nc r="M231">
      <f>K231+L231</f>
    </nc>
  </rcc>
  <rfmt sheetId="1" s="1" sqref="L232" start="0" length="0">
    <dxf>
      <font>
        <b val="0"/>
        <sz val="12"/>
        <color rgb="FF000000"/>
        <name val="Times New Roman"/>
        <family val="1"/>
        <charset val="204"/>
        <scheme val="none"/>
      </font>
      <alignment wrapText="0" shrinkToFit="1"/>
    </dxf>
  </rfmt>
  <rcc rId="8947" sId="1">
    <nc r="M232">
      <f>K232+L232</f>
    </nc>
  </rcc>
  <rcc rId="8948" sId="1" odxf="1" s="1" dxf="1">
    <nc r="L233">
      <f>L234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949" sId="1">
    <nc r="M233">
      <f>K233+L233</f>
    </nc>
  </rcc>
  <rfmt sheetId="1" s="1" sqref="L234" start="0" length="0">
    <dxf>
      <font>
        <b val="0"/>
        <sz val="12"/>
        <color rgb="FF000000"/>
        <name val="Times New Roman"/>
        <family val="1"/>
        <charset val="204"/>
        <scheme val="none"/>
      </font>
      <alignment wrapText="0" shrinkToFit="1"/>
    </dxf>
  </rfmt>
  <rcc rId="8950" sId="1">
    <nc r="M234">
      <f>K234+L234</f>
    </nc>
  </rcc>
  <rcc rId="8951" sId="1" odxf="1" s="1" dxf="1">
    <nc r="L235">
      <f>L236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952" sId="1">
    <nc r="M235">
      <f>K235+L235</f>
    </nc>
  </rcc>
  <rcc rId="8953" sId="1" odxf="1" s="1" dxf="1">
    <nc r="L236">
      <f>L237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954" sId="1">
    <nc r="M236">
      <f>K236+L236</f>
    </nc>
  </rcc>
  <rfmt sheetId="1" s="1" sqref="L237" start="0" length="0">
    <dxf>
      <font>
        <b val="0"/>
        <sz val="12"/>
        <color rgb="FF000000"/>
        <name val="Times New Roman"/>
        <family val="1"/>
        <charset val="204"/>
        <scheme val="none"/>
      </font>
      <alignment wrapText="0" shrinkToFit="1"/>
    </dxf>
  </rfmt>
  <rcc rId="8955" sId="1">
    <nc r="M237">
      <f>K237+L237</f>
    </nc>
  </rcc>
  <rcc rId="8956" sId="1" odxf="1" s="1" dxf="1">
    <nc r="L238">
      <f>L239+L244+L247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957" sId="1">
    <nc r="M238">
      <f>K238+L238</f>
    </nc>
  </rcc>
  <rcc rId="8958" sId="1" odxf="1" s="1" dxf="1">
    <nc r="L239">
      <f>L240+L242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959" sId="1">
    <nc r="M239">
      <f>K239+L239</f>
    </nc>
  </rcc>
  <rcc rId="8960" sId="1" odxf="1" s="1" dxf="1">
    <nc r="L240">
      <f>L241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961" sId="1">
    <nc r="M240">
      <f>K240+L240</f>
    </nc>
  </rcc>
  <rfmt sheetId="1" s="1" sqref="L241" start="0" length="0">
    <dxf>
      <font>
        <b val="0"/>
        <sz val="12"/>
        <color rgb="FF000000"/>
        <name val="Times New Roman"/>
        <family val="1"/>
        <charset val="204"/>
        <scheme val="none"/>
      </font>
      <alignment wrapText="0" shrinkToFit="1"/>
    </dxf>
  </rfmt>
  <rcc rId="8962" sId="1">
    <nc r="M241">
      <f>K241+L241</f>
    </nc>
  </rcc>
  <rcc rId="8963" sId="1" odxf="1" s="1" dxf="1">
    <nc r="L242">
      <f>L243</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964" sId="1">
    <nc r="M242">
      <f>K242+L242</f>
    </nc>
  </rcc>
  <rfmt sheetId="1" s="1" sqref="L243" start="0" length="0">
    <dxf>
      <font>
        <b val="0"/>
        <sz val="12"/>
        <color rgb="FF000000"/>
        <name val="Times New Roman"/>
        <family val="1"/>
        <charset val="204"/>
        <scheme val="none"/>
      </font>
      <alignment wrapText="0" shrinkToFit="1"/>
    </dxf>
  </rfmt>
  <rcc rId="8965" sId="1">
    <nc r="M243">
      <f>K243+L243</f>
    </nc>
  </rcc>
  <rcc rId="8966" sId="1" odxf="1" s="1" dxf="1">
    <nc r="L244">
      <f>L245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967" sId="1">
    <nc r="M244">
      <f>K244+L244</f>
    </nc>
  </rcc>
  <rcc rId="8968" sId="1" odxf="1" s="1" dxf="1">
    <nc r="L245">
      <f>L246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969" sId="1">
    <nc r="M245">
      <f>K245+L245</f>
    </nc>
  </rcc>
  <rfmt sheetId="1" s="1" sqref="L246" start="0" length="0">
    <dxf>
      <font>
        <b val="0"/>
        <sz val="12"/>
        <color rgb="FF000000"/>
        <name val="Times New Roman"/>
        <family val="1"/>
        <charset val="204"/>
        <scheme val="none"/>
      </font>
      <alignment wrapText="0" shrinkToFit="1"/>
    </dxf>
  </rfmt>
  <rcc rId="8970" sId="1">
    <nc r="M246">
      <f>K246+L246</f>
    </nc>
  </rcc>
  <rcc rId="8971" sId="1" odxf="1" s="1" dxf="1">
    <nc r="L247">
      <f>L248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972" sId="1">
    <nc r="M247">
      <f>K247+L247</f>
    </nc>
  </rcc>
  <rcc rId="8973" sId="1" odxf="1" s="1" dxf="1">
    <nc r="L248">
      <f>L249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974" sId="1">
    <nc r="M248">
      <f>K248+L248</f>
    </nc>
  </rcc>
  <rfmt sheetId="1" s="1" sqref="L249" start="0" length="0">
    <dxf>
      <font>
        <b val="0"/>
        <sz val="12"/>
        <color rgb="FF000000"/>
        <name val="Times New Roman"/>
        <family val="1"/>
        <charset val="204"/>
        <scheme val="none"/>
      </font>
      <alignment wrapText="0" shrinkToFit="1"/>
    </dxf>
  </rfmt>
  <rcc rId="8975" sId="1">
    <nc r="M249">
      <f>K249+L249</f>
    </nc>
  </rcc>
  <rcc rId="8976" sId="1" odxf="1" s="1" dxf="1">
    <nc r="L250">
      <f>L251+L254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977" sId="1">
    <nc r="M250">
      <f>K250+L250</f>
    </nc>
  </rcc>
  <rcc rId="8978" sId="1" odxf="1" s="1" dxf="1">
    <nc r="L251">
      <f>L252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979" sId="1">
    <nc r="M251">
      <f>K251+L251</f>
    </nc>
  </rcc>
  <rcc rId="8980" sId="1" odxf="1" s="1" dxf="1">
    <nc r="L252">
      <f>L253</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981" sId="1">
    <nc r="M252">
      <f>K252+L252</f>
    </nc>
  </rcc>
  <rfmt sheetId="1" s="1" sqref="L253" start="0" length="0">
    <dxf>
      <font>
        <b val="0"/>
        <sz val="12"/>
        <color rgb="FF000000"/>
        <name val="Times New Roman"/>
        <family val="1"/>
        <charset val="204"/>
        <scheme val="none"/>
      </font>
      <alignment wrapText="0" shrinkToFit="1"/>
    </dxf>
  </rfmt>
  <rcc rId="8982" sId="1">
    <nc r="M253">
      <f>K253+L253</f>
    </nc>
  </rcc>
  <rcc rId="8983" sId="1" odxf="1" s="1" dxf="1">
    <nc r="L254">
      <f>L255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984" sId="1">
    <nc r="M254">
      <f>K254+L254</f>
    </nc>
  </rcc>
  <rcc rId="8985" sId="1" odxf="1" s="1" dxf="1">
    <nc r="L255">
      <f>L256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986" sId="1">
    <nc r="M255">
      <f>K255+L255</f>
    </nc>
  </rcc>
  <rfmt sheetId="1" s="1" sqref="L256" start="0" length="0">
    <dxf>
      <font>
        <b val="0"/>
        <sz val="12"/>
        <color rgb="FF000000"/>
        <name val="Times New Roman"/>
        <family val="1"/>
        <charset val="204"/>
        <scheme val="none"/>
      </font>
      <alignment wrapText="0" shrinkToFit="1"/>
    </dxf>
  </rfmt>
  <rcc rId="8987" sId="1">
    <nc r="M256">
      <f>K256+L256</f>
    </nc>
  </rcc>
  <rcc rId="8988" sId="1" odxf="1" s="1" dxf="1">
    <nc r="L257">
      <f>L258+L265+L272+L279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989" sId="1">
    <nc r="M257">
      <f>K257+L257</f>
    </nc>
  </rcc>
  <rcc rId="8990" sId="1" odxf="1" s="1" dxf="1">
    <nc r="L258">
      <f>L259+L262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991" sId="1">
    <nc r="M258">
      <f>K258+L258</f>
    </nc>
  </rcc>
  <rcc rId="8992" sId="1" odxf="1" s="1" dxf="1">
    <nc r="L259">
      <f>L260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993" sId="1">
    <nc r="M259">
      <f>K259+L259</f>
    </nc>
  </rcc>
  <rcc rId="8994" sId="1" odxf="1" s="1" dxf="1">
    <nc r="L260">
      <f>L261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995" sId="1">
    <nc r="M260">
      <f>K260+L260</f>
    </nc>
  </rcc>
  <rfmt sheetId="1" s="1" sqref="L261" start="0" length="0">
    <dxf>
      <font>
        <b val="0"/>
        <sz val="12"/>
        <color rgb="FF000000"/>
        <name val="Times New Roman"/>
        <family val="1"/>
        <charset val="204"/>
        <scheme val="none"/>
      </font>
      <alignment wrapText="0" shrinkToFit="1"/>
    </dxf>
  </rfmt>
  <rcc rId="8996" sId="1">
    <nc r="M261">
      <f>K261+L261</f>
    </nc>
  </rcc>
  <rcc rId="8997" sId="1" odxf="1" s="1" dxf="1">
    <nc r="L262">
      <f>L263</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8998" sId="1">
    <nc r="M262">
      <f>K262+L262</f>
    </nc>
  </rcc>
  <rcc rId="8999" sId="1" odxf="1" s="1" dxf="1">
    <nc r="L263">
      <f>L264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000" sId="1">
    <nc r="M263">
      <f>K263+L263</f>
    </nc>
  </rcc>
  <rfmt sheetId="1" s="1" sqref="L264" start="0" length="0">
    <dxf>
      <font>
        <b val="0"/>
        <sz val="12"/>
        <color rgb="FF000000"/>
        <name val="Times New Roman"/>
        <family val="1"/>
        <charset val="204"/>
        <scheme val="none"/>
      </font>
      <alignment wrapText="0" shrinkToFit="1"/>
    </dxf>
  </rfmt>
  <rcc rId="9001" sId="1">
    <nc r="M264">
      <f>K264+L264</f>
    </nc>
  </rcc>
  <rcc rId="9002" sId="1" odxf="1" s="1" dxf="1">
    <nc r="L265">
      <f>L269+L266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003" sId="1">
    <nc r="M265">
      <f>K265+L265</f>
    </nc>
  </rcc>
  <rcc rId="9004" sId="1" odxf="1" s="1" dxf="1">
    <nc r="L266">
      <f>L267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005" sId="1">
    <nc r="M266">
      <f>K266+L266</f>
    </nc>
  </rcc>
  <rcc rId="9006" sId="1" odxf="1" s="1" dxf="1">
    <nc r="L267">
      <f>L268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007" sId="1">
    <nc r="M267">
      <f>K267+L267</f>
    </nc>
  </rcc>
  <rfmt sheetId="1" s="1" sqref="L268" start="0" length="0">
    <dxf>
      <font>
        <b val="0"/>
        <sz val="12"/>
        <color rgb="FF000000"/>
        <name val="Times New Roman"/>
        <family val="1"/>
        <charset val="204"/>
        <scheme val="none"/>
      </font>
      <alignment wrapText="0" shrinkToFit="1"/>
    </dxf>
  </rfmt>
  <rcc rId="9008" sId="1">
    <nc r="M268">
      <f>K268+L268</f>
    </nc>
  </rcc>
  <rcc rId="9009" sId="1" odxf="1" s="1" dxf="1">
    <nc r="L269">
      <f>L270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010" sId="1">
    <nc r="M269">
      <f>K269+L269</f>
    </nc>
  </rcc>
  <rcc rId="9011" sId="1" odxf="1" s="1" dxf="1">
    <nc r="L270">
      <f>L271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012" sId="1">
    <nc r="M270">
      <f>K270+L270</f>
    </nc>
  </rcc>
  <rfmt sheetId="1" s="1" sqref="L271" start="0" length="0">
    <dxf>
      <font>
        <b val="0"/>
        <sz val="12"/>
        <color rgb="FF000000"/>
        <name val="Times New Roman"/>
        <family val="1"/>
        <charset val="204"/>
        <scheme val="none"/>
      </font>
      <alignment wrapText="0" shrinkToFit="1"/>
    </dxf>
  </rfmt>
  <rcc rId="9013" sId="1">
    <nc r="M271">
      <f>K271+L271</f>
    </nc>
  </rcc>
  <rcc rId="9014" sId="1" odxf="1" s="1" dxf="1">
    <nc r="L272">
      <f>L273+L276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015" sId="1">
    <nc r="M272">
      <f>K272+L272</f>
    </nc>
  </rcc>
  <rcc rId="9016" sId="1" odxf="1" s="1" dxf="1">
    <nc r="L273">
      <f>L274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017" sId="1">
    <nc r="M273">
      <f>K273+L273</f>
    </nc>
  </rcc>
  <rcc rId="9018" sId="1" odxf="1" s="1" dxf="1">
    <nc r="L274">
      <f>L275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019" sId="1">
    <nc r="M274">
      <f>K274+L274</f>
    </nc>
  </rcc>
  <rfmt sheetId="1" s="1" sqref="L275" start="0" length="0">
    <dxf>
      <font>
        <b val="0"/>
        <sz val="12"/>
        <color rgb="FF000000"/>
        <name val="Times New Roman"/>
        <family val="1"/>
        <charset val="204"/>
        <scheme val="none"/>
      </font>
      <alignment wrapText="0" shrinkToFit="1"/>
    </dxf>
  </rfmt>
  <rcc rId="9020" sId="1">
    <nc r="M275">
      <f>K275+L275</f>
    </nc>
  </rcc>
  <rcc rId="9021" sId="1" odxf="1" s="1" dxf="1">
    <nc r="L276">
      <f>L277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022" sId="1">
    <nc r="M276">
      <f>K276+L276</f>
    </nc>
  </rcc>
  <rcc rId="9023" sId="1" odxf="1" s="1" dxf="1">
    <nc r="L277">
      <f>L278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024" sId="1">
    <nc r="M277">
      <f>K277+L277</f>
    </nc>
  </rcc>
  <rfmt sheetId="1" s="1" sqref="L278" start="0" length="0">
    <dxf>
      <font>
        <b val="0"/>
        <sz val="12"/>
        <color rgb="FF000000"/>
        <name val="Times New Roman"/>
        <family val="1"/>
        <charset val="204"/>
        <scheme val="none"/>
      </font>
      <alignment wrapText="0" shrinkToFit="1"/>
    </dxf>
  </rfmt>
  <rcc rId="9025" sId="1">
    <nc r="M278">
      <f>K278+L278</f>
    </nc>
  </rcc>
  <rcc rId="9026" sId="1" odxf="1" s="1" dxf="1">
    <nc r="L279">
      <f>L280+L285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027" sId="1">
    <nc r="M279">
      <f>K279+L279</f>
    </nc>
  </rcc>
  <rcc rId="9028" sId="1" odxf="1" s="1" dxf="1">
    <nc r="L280">
      <f>L281+L283</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029" sId="1">
    <nc r="M280">
      <f>K280+L280</f>
    </nc>
  </rcc>
  <rcc rId="9030" sId="1" odxf="1" s="1" dxf="1">
    <nc r="L281">
      <f>L282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031" sId="1">
    <nc r="M281">
      <f>K281+L281</f>
    </nc>
  </rcc>
  <rfmt sheetId="1" s="1" sqref="L282" start="0" length="0">
    <dxf>
      <font>
        <b val="0"/>
        <sz val="12"/>
        <color rgb="FF000000"/>
        <name val="Times New Roman"/>
        <family val="1"/>
        <charset val="204"/>
        <scheme val="none"/>
      </font>
      <alignment wrapText="0" shrinkToFit="1"/>
    </dxf>
  </rfmt>
  <rcc rId="9032" sId="1">
    <nc r="M282">
      <f>K282+L282</f>
    </nc>
  </rcc>
  <rcc rId="9033" sId="1" odxf="1" s="1" dxf="1">
    <nc r="L283">
      <f>L284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034" sId="1">
    <nc r="M283">
      <f>K283+L283</f>
    </nc>
  </rcc>
  <rfmt sheetId="1" s="1" sqref="L284" start="0" length="0">
    <dxf>
      <font>
        <b val="0"/>
        <sz val="12"/>
        <color rgb="FF000000"/>
        <name val="Times New Roman"/>
        <family val="1"/>
        <charset val="204"/>
        <scheme val="none"/>
      </font>
      <alignment wrapText="0" shrinkToFit="1"/>
    </dxf>
  </rfmt>
  <rcc rId="9035" sId="1">
    <nc r="M284">
      <f>K284+L284</f>
    </nc>
  </rcc>
  <rcc rId="9036" sId="1" odxf="1" s="1" dxf="1">
    <nc r="L285">
      <f>L286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037" sId="1">
    <nc r="M285">
      <f>K285+L285</f>
    </nc>
  </rcc>
  <rcc rId="9038" sId="1" odxf="1" s="1" dxf="1">
    <nc r="L286">
      <f>L287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039" sId="1">
    <nc r="M286">
      <f>K286+L286</f>
    </nc>
  </rcc>
  <rfmt sheetId="1" s="1" sqref="L287" start="0" length="0">
    <dxf>
      <font>
        <b val="0"/>
        <sz val="12"/>
        <color rgb="FF000000"/>
        <name val="Times New Roman"/>
        <family val="1"/>
        <charset val="204"/>
        <scheme val="none"/>
      </font>
      <alignment wrapText="0" shrinkToFit="1"/>
    </dxf>
  </rfmt>
  <rcc rId="9040" sId="1">
    <nc r="M287">
      <f>K287+L287</f>
    </nc>
  </rcc>
  <rcc rId="9041" sId="1" odxf="1" s="1" dxf="1">
    <nc r="L288">
      <f>L289+L293+L300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042" sId="1">
    <nc r="M288">
      <f>K288+L288</f>
    </nc>
  </rcc>
  <rcc rId="9043" sId="1" odxf="1" s="1" dxf="1">
    <nc r="L289">
      <f>L290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044" sId="1">
    <nc r="M289">
      <f>K289+L289</f>
    </nc>
  </rcc>
  <rcc rId="9045" sId="1" odxf="1" s="1" dxf="1">
    <nc r="L290">
      <f>L291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046" sId="1">
    <nc r="M290">
      <f>K290+L290</f>
    </nc>
  </rcc>
  <rcc rId="9047" sId="1" odxf="1" s="1" dxf="1">
    <nc r="L291">
      <f>L292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048" sId="1">
    <nc r="M291">
      <f>K291+L291</f>
    </nc>
  </rcc>
  <rfmt sheetId="1" s="1" sqref="L292" start="0" length="0">
    <dxf>
      <font>
        <b val="0"/>
        <sz val="12"/>
        <color rgb="FF000000"/>
        <name val="Times New Roman"/>
        <family val="1"/>
        <charset val="204"/>
        <scheme val="none"/>
      </font>
      <alignment wrapText="0" shrinkToFit="1"/>
    </dxf>
  </rfmt>
  <rcc rId="9049" sId="1">
    <nc r="M292">
      <f>K292+L292</f>
    </nc>
  </rcc>
  <rcc rId="9050" sId="1" odxf="1" s="1" dxf="1">
    <nc r="L293">
      <f>L294+L297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051" sId="1">
    <nc r="M293">
      <f>K293+L293</f>
    </nc>
  </rcc>
  <rcc rId="9052" sId="1" odxf="1" s="1" dxf="1">
    <nc r="L294">
      <f>L295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053" sId="1">
    <nc r="M294">
      <f>K294+L294</f>
    </nc>
  </rcc>
  <rcc rId="9054" sId="1" odxf="1" s="1" dxf="1">
    <nc r="L295">
      <f>L296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055" sId="1">
    <nc r="M295">
      <f>K295+L295</f>
    </nc>
  </rcc>
  <rcc rId="9056" sId="1" odxf="1" s="1" dxf="1" numFmtId="4">
    <nc r="L296">
      <v>0</v>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057" sId="1">
    <nc r="M296">
      <f>K296+L296</f>
    </nc>
  </rcc>
  <rcc rId="9058" sId="1" odxf="1" s="1" dxf="1">
    <nc r="L297">
      <f>L298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059" sId="1">
    <nc r="M297">
      <f>K297+L297</f>
    </nc>
  </rcc>
  <rcc rId="9060" sId="1" odxf="1" s="1" dxf="1">
    <nc r="L298">
      <f>L299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061" sId="1">
    <nc r="M298">
      <f>K298+L298</f>
    </nc>
  </rcc>
  <rfmt sheetId="1" s="1" sqref="L299" start="0" length="0">
    <dxf>
      <font>
        <b val="0"/>
        <sz val="12"/>
        <color rgb="FF000000"/>
        <name val="Times New Roman"/>
        <family val="1"/>
        <charset val="204"/>
        <scheme val="none"/>
      </font>
      <alignment wrapText="0" shrinkToFit="1"/>
    </dxf>
  </rfmt>
  <rcc rId="9062" sId="1">
    <nc r="M299">
      <f>K299+L299</f>
    </nc>
  </rcc>
  <rcc rId="9063" sId="1" odxf="1" s="1" dxf="1">
    <nc r="L300">
      <f>L301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064" sId="1">
    <nc r="M300">
      <f>K300+L300</f>
    </nc>
  </rcc>
  <rcc rId="9065" sId="1" odxf="1" s="1" dxf="1">
    <nc r="L301">
      <f>L302+L304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066" sId="1">
    <nc r="M301">
      <f>K301+L301</f>
    </nc>
  </rcc>
  <rcc rId="9067" sId="1" odxf="1" s="1" dxf="1">
    <nc r="L302">
      <f>L303</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068" sId="1">
    <nc r="M302">
      <f>K302+L302</f>
    </nc>
  </rcc>
  <rfmt sheetId="1" s="1" sqref="L303" start="0" length="0">
    <dxf>
      <font>
        <b val="0"/>
        <sz val="12"/>
        <color rgb="FF000000"/>
        <name val="Times New Roman"/>
        <family val="1"/>
        <charset val="204"/>
        <scheme val="none"/>
      </font>
      <alignment wrapText="0" shrinkToFit="1"/>
    </dxf>
  </rfmt>
  <rcc rId="9069" sId="1">
    <nc r="M303">
      <f>K303+L303</f>
    </nc>
  </rcc>
  <rcc rId="9070" sId="1" odxf="1" s="1" dxf="1">
    <nc r="L304">
      <f>L305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071" sId="1">
    <nc r="M304">
      <f>K304+L304</f>
    </nc>
  </rcc>
  <rfmt sheetId="1" s="1" sqref="L305" start="0" length="0">
    <dxf>
      <font>
        <b val="0"/>
        <sz val="12"/>
        <color rgb="FF000000"/>
        <name val="Times New Roman"/>
        <family val="1"/>
        <charset val="204"/>
        <scheme val="none"/>
      </font>
      <alignment wrapText="0" shrinkToFit="1"/>
    </dxf>
  </rfmt>
  <rcc rId="9072" sId="1">
    <nc r="M305">
      <f>K305+L305</f>
    </nc>
  </rcc>
  <rcc rId="9073" sId="1" odxf="1" s="1" dxf="1">
    <nc r="L306">
      <f>L307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074" sId="1">
    <nc r="M306">
      <f>K306+L306</f>
    </nc>
  </rcc>
  <rcc rId="9075" sId="1" odxf="1" s="1" dxf="1">
    <nc r="L307">
      <f>L308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076" sId="1">
    <nc r="M307">
      <f>K307+L307</f>
    </nc>
  </rcc>
  <rcc rId="9077" sId="1" odxf="1" s="1" dxf="1">
    <nc r="L308">
      <f>L309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078" sId="1">
    <nc r="M308">
      <f>K308+L308</f>
    </nc>
  </rcc>
  <rcc rId="9079" sId="1" odxf="1" s="1" dxf="1">
    <nc r="L309">
      <f>L310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080" sId="1">
    <nc r="M309">
      <f>K309+L309</f>
    </nc>
  </rcc>
  <rfmt sheetId="1" s="1" sqref="L310" start="0" length="0">
    <dxf>
      <font>
        <b val="0"/>
        <sz val="12"/>
        <color rgb="FF000000"/>
        <name val="Times New Roman"/>
        <family val="1"/>
        <charset val="204"/>
        <scheme val="none"/>
      </font>
      <alignment wrapText="0" shrinkToFit="1"/>
    </dxf>
  </rfmt>
  <rcc rId="9081" sId="1">
    <nc r="M310">
      <f>K310+L310</f>
    </nc>
  </rcc>
  <rcc rId="9082" sId="1" odxf="1" s="1" dxf="1">
    <nc r="L311">
      <f>L312+L354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083" sId="1">
    <nc r="M311">
      <f>K311+L311</f>
    </nc>
  </rcc>
  <rcc rId="9084" sId="1" odxf="1" s="1" dxf="1">
    <nc r="L312">
      <f>L313+L316+L319+L322+L327+L330+L333+L336+L339+L342+L345+L351+L348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085" sId="1">
    <nc r="M312">
      <f>K312+L312</f>
    </nc>
  </rcc>
  <rcc rId="9086" sId="1" odxf="1" s="1" dxf="1">
    <nc r="L313">
      <f>L314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087" sId="1">
    <nc r="M313">
      <f>K313+L313</f>
    </nc>
  </rcc>
  <rcc rId="9088" sId="1" odxf="1" s="1" dxf="1">
    <nc r="L314">
      <f>L315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089" sId="1">
    <nc r="M314">
      <f>K314+L314</f>
    </nc>
  </rcc>
  <rcc rId="9090" sId="1" odxf="1" s="1" dxf="1" numFmtId="4">
    <nc r="L315">
      <v>0</v>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091" sId="1">
    <nc r="M315">
      <f>K315+L315</f>
    </nc>
  </rcc>
  <rcc rId="9092" sId="1" odxf="1" s="1" dxf="1">
    <nc r="L316">
      <f>L317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093" sId="1">
    <nc r="M316">
      <f>K316+L316</f>
    </nc>
  </rcc>
  <rcc rId="9094" sId="1" odxf="1" s="1" dxf="1">
    <nc r="L317">
      <f>L318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095" sId="1">
    <nc r="M317">
      <f>K317+L317</f>
    </nc>
  </rcc>
  <rcc rId="9096" sId="1" odxf="1" s="1" dxf="1" numFmtId="4">
    <nc r="L318">
      <v>0</v>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097" sId="1">
    <nc r="M318">
      <f>K318+L318</f>
    </nc>
  </rcc>
  <rcc rId="9098" sId="1" odxf="1" s="1" dxf="1">
    <nc r="L319">
      <f>L320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099" sId="1">
    <nc r="M319">
      <f>K319+L319</f>
    </nc>
  </rcc>
  <rcc rId="9100" sId="1" odxf="1" s="1" dxf="1">
    <nc r="L320">
      <f>L321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101" sId="1">
    <nc r="M320">
      <f>K320+L320</f>
    </nc>
  </rcc>
  <rfmt sheetId="1" s="1" sqref="L321" start="0" length="0">
    <dxf>
      <font>
        <b val="0"/>
        <sz val="12"/>
        <color rgb="FF000000"/>
        <name val="Times New Roman"/>
        <family val="1"/>
        <charset val="204"/>
        <scheme val="none"/>
      </font>
      <alignment wrapText="0" shrinkToFit="1"/>
    </dxf>
  </rfmt>
  <rcc rId="9102" sId="1">
    <nc r="M321">
      <f>K321+L321</f>
    </nc>
  </rcc>
  <rcc rId="9103" sId="1" odxf="1" s="1" dxf="1">
    <nc r="L322">
      <f>L323+L326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104" sId="1">
    <nc r="M322">
      <f>K322+L322</f>
    </nc>
  </rcc>
  <rcc rId="9105" sId="1" odxf="1" s="1" dxf="1">
    <nc r="L323">
      <f>L324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106" sId="1">
    <nc r="M323">
      <f>K323+L323</f>
    </nc>
  </rcc>
  <rcc rId="9107" sId="1" odxf="1" s="1" dxf="1" numFmtId="4">
    <nc r="L324">
      <v>0</v>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108" sId="1">
    <nc r="M324">
      <f>K324+L324</f>
    </nc>
  </rcc>
  <rcc rId="9109" sId="1" odxf="1" s="1" dxf="1">
    <nc r="L325">
      <f>L326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110" sId="1">
    <nc r="M325">
      <f>K325+L325</f>
    </nc>
  </rcc>
  <rcc rId="9111" sId="1" odxf="1" s="1" dxf="1" numFmtId="4">
    <nc r="L326">
      <v>0</v>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112" sId="1">
    <nc r="M326">
      <f>K326+L326</f>
    </nc>
  </rcc>
  <rcc rId="9113" sId="1" odxf="1" s="1" dxf="1">
    <nc r="L327">
      <f>L328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114" sId="1">
    <nc r="M327">
      <f>K327+L327</f>
    </nc>
  </rcc>
  <rcc rId="9115" sId="1" odxf="1" s="1" dxf="1">
    <nc r="L328">
      <f>L329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116" sId="1">
    <nc r="M328">
      <f>K328+L328</f>
    </nc>
  </rcc>
  <rfmt sheetId="1" s="1" sqref="L329" start="0" length="0">
    <dxf>
      <font>
        <b val="0"/>
        <sz val="12"/>
        <color rgb="FF000000"/>
        <name val="Times New Roman"/>
        <family val="1"/>
        <charset val="204"/>
        <scheme val="none"/>
      </font>
      <alignment wrapText="0" shrinkToFit="1"/>
    </dxf>
  </rfmt>
  <rcc rId="9117" sId="1">
    <nc r="M329">
      <f>K329+L329</f>
    </nc>
  </rcc>
  <rcc rId="9118" sId="1" odxf="1" s="1" dxf="1">
    <nc r="L330">
      <f>L331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119" sId="1">
    <nc r="M330">
      <f>K330+L330</f>
    </nc>
  </rcc>
  <rcc rId="9120" sId="1" odxf="1" s="1" dxf="1">
    <nc r="L331">
      <f>L332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121" sId="1">
    <nc r="M331">
      <f>K331+L331</f>
    </nc>
  </rcc>
  <rfmt sheetId="1" s="1" sqref="L332" start="0" length="0">
    <dxf>
      <font>
        <b val="0"/>
        <sz val="12"/>
        <color rgb="FF000000"/>
        <name val="Times New Roman"/>
        <family val="1"/>
        <charset val="204"/>
        <scheme val="none"/>
      </font>
      <alignment wrapText="0" shrinkToFit="1"/>
    </dxf>
  </rfmt>
  <rcc rId="9122" sId="1">
    <nc r="M332">
      <f>K332+L332</f>
    </nc>
  </rcc>
  <rcc rId="9123" sId="1" odxf="1" s="1" dxf="1">
    <nc r="L333">
      <f>L334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124" sId="1">
    <nc r="M333">
      <f>K333+L333</f>
    </nc>
  </rcc>
  <rcc rId="9125" sId="1" odxf="1" s="1" dxf="1">
    <nc r="L334">
      <f>L335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126" sId="1">
    <nc r="M334">
      <f>K334+L334</f>
    </nc>
  </rcc>
  <rfmt sheetId="1" s="1" sqref="L335" start="0" length="0">
    <dxf>
      <font>
        <b val="0"/>
        <sz val="12"/>
        <color rgb="FF000000"/>
        <name val="Times New Roman"/>
        <family val="1"/>
        <charset val="204"/>
        <scheme val="none"/>
      </font>
      <alignment wrapText="0" shrinkToFit="1"/>
    </dxf>
  </rfmt>
  <rcc rId="9127" sId="1">
    <nc r="M335">
      <f>K335+L335</f>
    </nc>
  </rcc>
  <rcc rId="9128" sId="1" odxf="1" s="1" dxf="1">
    <nc r="L336">
      <f>L337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129" sId="1">
    <nc r="M336">
      <f>K336+L336</f>
    </nc>
  </rcc>
  <rcc rId="9130" sId="1" odxf="1" s="1" dxf="1">
    <nc r="L337">
      <f>L338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131" sId="1">
    <nc r="M337">
      <f>K337+L337</f>
    </nc>
  </rcc>
  <rfmt sheetId="1" s="1" sqref="L338" start="0" length="0">
    <dxf>
      <font>
        <b val="0"/>
        <sz val="12"/>
        <color rgb="FF000000"/>
        <name val="Times New Roman"/>
        <family val="1"/>
        <charset val="204"/>
        <scheme val="none"/>
      </font>
      <alignment wrapText="0" shrinkToFit="1"/>
    </dxf>
  </rfmt>
  <rcc rId="9132" sId="1">
    <nc r="M338">
      <f>K338+L338</f>
    </nc>
  </rcc>
  <rcc rId="9133" sId="1" odxf="1" s="1" dxf="1">
    <nc r="L339">
      <f>L340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134" sId="1">
    <nc r="M339">
      <f>K339+L339</f>
    </nc>
  </rcc>
  <rcc rId="9135" sId="1" odxf="1" s="1" dxf="1">
    <nc r="L340">
      <f>L341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136" sId="1">
    <nc r="M340">
      <f>K340+L340</f>
    </nc>
  </rcc>
  <rfmt sheetId="1" s="1" sqref="L341" start="0" length="0">
    <dxf>
      <font>
        <b val="0"/>
        <sz val="12"/>
        <color rgb="FF000000"/>
        <name val="Times New Roman"/>
        <family val="1"/>
        <charset val="204"/>
        <scheme val="none"/>
      </font>
      <alignment wrapText="0" shrinkToFit="1"/>
    </dxf>
  </rfmt>
  <rcc rId="9137" sId="1">
    <nc r="M341">
      <f>K341+L341</f>
    </nc>
  </rcc>
  <rcc rId="9138" sId="1" odxf="1" s="1" dxf="1">
    <nc r="L342">
      <f>L343</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139" sId="1">
    <nc r="M342">
      <f>K342+L342</f>
    </nc>
  </rcc>
  <rcc rId="9140" sId="1" odxf="1" s="1" dxf="1">
    <nc r="L343">
      <f>L344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141" sId="1">
    <nc r="M343">
      <f>K343+L343</f>
    </nc>
  </rcc>
  <rfmt sheetId="1" s="1" sqref="L344" start="0" length="0">
    <dxf>
      <font>
        <b val="0"/>
        <sz val="12"/>
        <color rgb="FF000000"/>
        <name val="Times New Roman"/>
        <family val="1"/>
        <charset val="204"/>
        <scheme val="none"/>
      </font>
      <alignment wrapText="0" shrinkToFit="1"/>
    </dxf>
  </rfmt>
  <rcc rId="9142" sId="1">
    <nc r="M344">
      <f>K344+L344</f>
    </nc>
  </rcc>
  <rcc rId="9143" sId="1" odxf="1" s="1" dxf="1">
    <nc r="L345">
      <f>L346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144" sId="1">
    <nc r="M345">
      <f>K345+L345</f>
    </nc>
  </rcc>
  <rcc rId="9145" sId="1" odxf="1" s="1" dxf="1">
    <nc r="L346">
      <f>L347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146" sId="1">
    <nc r="M346">
      <f>K346+L346</f>
    </nc>
  </rcc>
  <rfmt sheetId="1" s="1" sqref="L347" start="0" length="0">
    <dxf>
      <font>
        <b val="0"/>
        <sz val="12"/>
        <color rgb="FF000000"/>
        <name val="Times New Roman"/>
        <family val="1"/>
        <charset val="204"/>
        <scheme val="none"/>
      </font>
      <alignment wrapText="0" shrinkToFit="1"/>
    </dxf>
  </rfmt>
  <rcc rId="9147" sId="1">
    <nc r="M347">
      <f>K347+L347</f>
    </nc>
  </rcc>
  <rcc rId="9148" sId="1" odxf="1" s="1" dxf="1">
    <nc r="L348">
      <f>L349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149" sId="1">
    <nc r="M348">
      <f>K348+L348</f>
    </nc>
  </rcc>
  <rcc rId="9150" sId="1" odxf="1" s="1" dxf="1">
    <nc r="L349">
      <f>L350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151" sId="1">
    <nc r="M349">
      <f>K349+L349</f>
    </nc>
  </rcc>
  <rfmt sheetId="1" s="1" sqref="L350" start="0" length="0">
    <dxf>
      <font>
        <b val="0"/>
        <sz val="12"/>
        <color rgb="FF000000"/>
        <name val="Times New Roman"/>
        <family val="1"/>
        <charset val="204"/>
        <scheme val="none"/>
      </font>
      <alignment wrapText="0" shrinkToFit="1"/>
    </dxf>
  </rfmt>
  <rcc rId="9152" sId="1">
    <nc r="M350">
      <f>K350+L350</f>
    </nc>
  </rcc>
  <rcc rId="9153" sId="1" odxf="1" s="1" dxf="1">
    <nc r="L351">
      <f>L352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154" sId="1">
    <nc r="M351">
      <f>K351+L351</f>
    </nc>
  </rcc>
  <rcc rId="9155" sId="1" odxf="1" s="1" dxf="1">
    <nc r="L352">
      <f>L353</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156" sId="1">
    <nc r="M352">
      <f>K352+L352</f>
    </nc>
  </rcc>
  <rfmt sheetId="1" s="1" sqref="L353" start="0" length="0">
    <dxf>
      <font>
        <b val="0"/>
        <sz val="12"/>
        <color rgb="FF000000"/>
        <name val="Times New Roman"/>
        <family val="1"/>
        <charset val="204"/>
        <scheme val="none"/>
      </font>
      <alignment wrapText="0" shrinkToFit="1"/>
    </dxf>
  </rfmt>
  <rcc rId="9157" sId="1">
    <nc r="M353">
      <f>K353+L353</f>
    </nc>
  </rcc>
  <rcc rId="9158" sId="1" odxf="1" s="1" dxf="1">
    <nc r="L354">
      <f>L355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159" sId="1">
    <nc r="M354">
      <f>K354+L354</f>
    </nc>
  </rcc>
  <rcc rId="9160" sId="1" odxf="1" s="1" dxf="1">
    <nc r="L355">
      <f>L356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161" sId="1">
    <nc r="M355">
      <f>K355+L355</f>
    </nc>
  </rcc>
  <rcc rId="9162" sId="1" odxf="1" s="1" dxf="1">
    <nc r="L356">
      <f>L357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163" sId="1">
    <nc r="M356">
      <f>K356+L356</f>
    </nc>
  </rcc>
  <rfmt sheetId="1" s="1" sqref="L357" start="0" length="0">
    <dxf>
      <font>
        <b val="0"/>
        <sz val="12"/>
        <color rgb="FF000000"/>
        <name val="Times New Roman"/>
        <family val="1"/>
        <charset val="204"/>
        <scheme val="none"/>
      </font>
      <alignment wrapText="0" shrinkToFit="1"/>
    </dxf>
  </rfmt>
  <rcc rId="9164" sId="1">
    <nc r="M357">
      <f>K357+L357</f>
    </nc>
  </rcc>
  <rcc rId="9165" sId="1" odxf="1" s="1" dxf="1">
    <nc r="L358">
      <f>L359+L363+L370+L381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166" sId="1">
    <nc r="M358">
      <f>K358+L358</f>
    </nc>
  </rcc>
  <rcc rId="9167" sId="1" odxf="1" s="1" dxf="1">
    <nc r="L359">
      <f>L360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168" sId="1">
    <nc r="M359">
      <f>K359+L359</f>
    </nc>
  </rcc>
  <rcc rId="9169" sId="1" odxf="1" s="1" dxf="1">
    <nc r="L360">
      <f>L361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170" sId="1">
    <nc r="M360">
      <f>K360+L360</f>
    </nc>
  </rcc>
  <rcc rId="9171" sId="1" odxf="1" s="1" dxf="1">
    <nc r="L361">
      <f>L362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172" sId="1">
    <nc r="M361">
      <f>K361+L361</f>
    </nc>
  </rcc>
  <rfmt sheetId="1" s="1" sqref="L362" start="0" length="0">
    <dxf>
      <font>
        <b val="0"/>
        <sz val="12"/>
        <color rgb="FF000000"/>
        <name val="Times New Roman"/>
        <family val="1"/>
        <charset val="204"/>
        <scheme val="none"/>
      </font>
      <alignment wrapText="0" shrinkToFit="1"/>
    </dxf>
  </rfmt>
  <rcc rId="9173" sId="1">
    <nc r="M362">
      <f>K362+L362</f>
    </nc>
  </rcc>
  <rcc rId="9174" sId="1" odxf="1" s="1" dxf="1">
    <nc r="L363">
      <f>L364+L367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175" sId="1">
    <nc r="M363">
      <f>K363+L363</f>
    </nc>
  </rcc>
  <rcc rId="9176" sId="1" odxf="1" s="1" dxf="1">
    <nc r="L364">
      <f>L365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177" sId="1">
    <nc r="M364">
      <f>K364+L364</f>
    </nc>
  </rcc>
  <rcc rId="9178" sId="1" odxf="1" s="1" dxf="1">
    <nc r="L365">
      <f>L366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179" sId="1">
    <nc r="M365">
      <f>K365+L365</f>
    </nc>
  </rcc>
  <rfmt sheetId="1" s="1" sqref="L366" start="0" length="0">
    <dxf>
      <font>
        <b val="0"/>
        <sz val="12"/>
        <color rgb="FF000000"/>
        <name val="Times New Roman"/>
        <family val="1"/>
        <charset val="204"/>
        <scheme val="none"/>
      </font>
      <alignment wrapText="0" shrinkToFit="1"/>
    </dxf>
  </rfmt>
  <rcc rId="9180" sId="1">
    <nc r="M366">
      <f>K366+L366</f>
    </nc>
  </rcc>
  <rcc rId="9181" sId="1" odxf="1" s="1" dxf="1">
    <nc r="L367">
      <f>L368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182" sId="1">
    <nc r="M367">
      <f>K367+L367</f>
    </nc>
  </rcc>
  <rcc rId="9183" sId="1" odxf="1" s="1" dxf="1">
    <nc r="L368">
      <f>L369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184" sId="1">
    <nc r="M368">
      <f>K368+L368</f>
    </nc>
  </rcc>
  <rfmt sheetId="1" s="1" sqref="L369" start="0" length="0">
    <dxf>
      <font>
        <b val="0"/>
        <sz val="12"/>
        <color rgb="FF000000"/>
        <name val="Times New Roman"/>
        <family val="1"/>
        <charset val="204"/>
        <scheme val="none"/>
      </font>
      <alignment wrapText="0" shrinkToFit="1"/>
    </dxf>
  </rfmt>
  <rcc rId="9185" sId="1">
    <nc r="M369">
      <f>K369+L369</f>
    </nc>
  </rcc>
  <rcc rId="9186" sId="1" odxf="1" s="1" dxf="1">
    <nc r="L370">
      <f>L371+L375+L378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187" sId="1">
    <nc r="M370">
      <f>K370+L370</f>
    </nc>
  </rcc>
  <rcc rId="9188" sId="1" odxf="1" s="1" dxf="1">
    <nc r="L371">
      <f>L372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189" sId="1">
    <nc r="M371">
      <f>K371+L371</f>
    </nc>
  </rcc>
  <rcc rId="9190" sId="1" odxf="1" s="1" dxf="1">
    <nc r="L372">
      <f>L373+L374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191" sId="1">
    <nc r="M372">
      <f>K372+L372</f>
    </nc>
  </rcc>
  <rfmt sheetId="1" s="1" sqref="L373" start="0" length="0">
    <dxf>
      <font>
        <b val="0"/>
        <sz val="12"/>
        <color rgb="FF000000"/>
        <name val="Times New Roman"/>
        <family val="1"/>
        <charset val="204"/>
        <scheme val="none"/>
      </font>
      <alignment wrapText="0" shrinkToFit="1"/>
    </dxf>
  </rfmt>
  <rcc rId="9192" sId="1">
    <nc r="M373">
      <f>K373+L373</f>
    </nc>
  </rcc>
  <rfmt sheetId="1" s="1" sqref="L374" start="0" length="0">
    <dxf>
      <font>
        <b val="0"/>
        <sz val="12"/>
        <color rgb="FF000000"/>
        <name val="Times New Roman"/>
        <family val="1"/>
        <charset val="204"/>
        <scheme val="none"/>
      </font>
      <alignment wrapText="0" shrinkToFit="1"/>
    </dxf>
  </rfmt>
  <rcc rId="9193" sId="1">
    <nc r="M374">
      <f>K374+L374</f>
    </nc>
  </rcc>
  <rcc rId="9194" sId="1" odxf="1" s="1" dxf="1">
    <nc r="L375">
      <f>L376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195" sId="1">
    <nc r="M375">
      <f>K375+L375</f>
    </nc>
  </rcc>
  <rcc rId="9196" sId="1" odxf="1" s="1" dxf="1">
    <nc r="L376">
      <f>L377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197" sId="1">
    <nc r="M376">
      <f>K376+L376</f>
    </nc>
  </rcc>
  <rfmt sheetId="1" s="1" sqref="L377" start="0" length="0">
    <dxf>
      <font>
        <b val="0"/>
        <sz val="12"/>
        <color rgb="FF000000"/>
        <name val="Times New Roman"/>
        <family val="1"/>
        <charset val="204"/>
        <scheme val="none"/>
      </font>
      <alignment wrapText="0" shrinkToFit="1"/>
    </dxf>
  </rfmt>
  <rcc rId="9198" sId="1">
    <nc r="M377">
      <f>K377+L377</f>
    </nc>
  </rcc>
  <rcc rId="9199" sId="1" odxf="1" s="1" dxf="1">
    <nc r="L378">
      <f>L379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200" sId="1">
    <nc r="M378">
      <f>K378+L378</f>
    </nc>
  </rcc>
  <rcc rId="9201" sId="1" odxf="1" s="1" dxf="1">
    <nc r="L379">
      <f>L380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202" sId="1">
    <nc r="M379">
      <f>K379+L379</f>
    </nc>
  </rcc>
  <rfmt sheetId="1" s="1" sqref="L380" start="0" length="0">
    <dxf>
      <font>
        <b val="0"/>
        <sz val="12"/>
        <color rgb="FF000000"/>
        <name val="Times New Roman"/>
        <family val="1"/>
        <charset val="204"/>
        <scheme val="none"/>
      </font>
      <alignment wrapText="0" shrinkToFit="1"/>
    </dxf>
  </rfmt>
  <rcc rId="9203" sId="1">
    <nc r="M380">
      <f>K380+L380</f>
    </nc>
  </rcc>
  <rcc rId="9204" sId="1" odxf="1" s="1" dxf="1">
    <nc r="L381">
      <f>L382+L387+L390+L393+L396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205" sId="1">
    <nc r="M381">
      <f>K381+L381</f>
    </nc>
  </rcc>
  <rcc rId="9206" sId="1" odxf="1" s="1" dxf="1">
    <nc r="L382">
      <f>L383+L385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207" sId="1">
    <nc r="M382">
      <f>K382+L382</f>
    </nc>
  </rcc>
  <rcc rId="9208" sId="1" odxf="1" s="1" dxf="1">
    <nc r="L383">
      <f>L384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209" sId="1">
    <nc r="M383">
      <f>K383+L383</f>
    </nc>
  </rcc>
  <rfmt sheetId="1" s="1" sqref="L384" start="0" length="0">
    <dxf>
      <font>
        <b val="0"/>
        <sz val="12"/>
        <color rgb="FF000000"/>
        <name val="Times New Roman"/>
        <family val="1"/>
        <charset val="204"/>
        <scheme val="none"/>
      </font>
      <alignment wrapText="0" shrinkToFit="1"/>
    </dxf>
  </rfmt>
  <rcc rId="9210" sId="1">
    <nc r="M384">
      <f>K384+L384</f>
    </nc>
  </rcc>
  <rcc rId="9211" sId="1" odxf="1" s="1" dxf="1">
    <nc r="L385">
      <f>L386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212" sId="1">
    <nc r="M385">
      <f>K385+L385</f>
    </nc>
  </rcc>
  <rfmt sheetId="1" s="1" sqref="L386" start="0" length="0">
    <dxf>
      <font>
        <b val="0"/>
        <sz val="12"/>
        <color rgb="FF000000"/>
        <name val="Times New Roman"/>
        <family val="1"/>
        <charset val="204"/>
        <scheme val="none"/>
      </font>
      <alignment wrapText="0" shrinkToFit="1"/>
    </dxf>
  </rfmt>
  <rcc rId="9213" sId="1">
    <nc r="M386">
      <f>K386+L386</f>
    </nc>
  </rcc>
  <rcc rId="9214" sId="1" odxf="1" s="1" dxf="1">
    <nc r="L387">
      <f>L388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215" sId="1">
    <nc r="M387">
      <f>K387+L387</f>
    </nc>
  </rcc>
  <rcc rId="9216" sId="1" odxf="1" s="1" dxf="1">
    <nc r="L388">
      <f>L389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217" sId="1">
    <nc r="M388">
      <f>K388+L388</f>
    </nc>
  </rcc>
  <rfmt sheetId="1" s="1" sqref="L389" start="0" length="0">
    <dxf>
      <font>
        <b val="0"/>
        <sz val="12"/>
        <color rgb="FF000000"/>
        <name val="Times New Roman"/>
        <family val="1"/>
        <charset val="204"/>
        <scheme val="none"/>
      </font>
      <alignment wrapText="0" shrinkToFit="1"/>
    </dxf>
  </rfmt>
  <rcc rId="9218" sId="1">
    <nc r="M389">
      <f>K389+L389</f>
    </nc>
  </rcc>
  <rcc rId="9219" sId="1" odxf="1" s="1" dxf="1">
    <nc r="L390">
      <f>L391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220" sId="1">
    <nc r="M390">
      <f>K390+L390</f>
    </nc>
  </rcc>
  <rcc rId="9221" sId="1" odxf="1" s="1" dxf="1">
    <nc r="L391">
      <f>L392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222" sId="1">
    <nc r="M391">
      <f>K391+L391</f>
    </nc>
  </rcc>
  <rfmt sheetId="1" s="1" sqref="L392" start="0" length="0">
    <dxf>
      <font>
        <b val="0"/>
        <sz val="12"/>
        <color rgb="FF000000"/>
        <name val="Times New Roman"/>
        <family val="1"/>
        <charset val="204"/>
        <scheme val="none"/>
      </font>
      <alignment wrapText="0" shrinkToFit="1"/>
    </dxf>
  </rfmt>
  <rcc rId="9223" sId="1">
    <nc r="M392">
      <f>K392+L392</f>
    </nc>
  </rcc>
  <rcc rId="9224" sId="1" odxf="1" s="1" dxf="1">
    <nc r="L393">
      <f>L394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225" sId="1">
    <nc r="M393">
      <f>K393+L393</f>
    </nc>
  </rcc>
  <rcc rId="9226" sId="1" odxf="1" s="1" dxf="1">
    <nc r="L394">
      <f>L395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227" sId="1">
    <nc r="M394">
      <f>K394+L394</f>
    </nc>
  </rcc>
  <rfmt sheetId="1" s="1" sqref="L395" start="0" length="0">
    <dxf>
      <font>
        <b val="0"/>
        <sz val="12"/>
        <color rgb="FF000000"/>
        <name val="Times New Roman"/>
        <family val="1"/>
        <charset val="204"/>
        <scheme val="none"/>
      </font>
      <alignment wrapText="0" shrinkToFit="1"/>
    </dxf>
  </rfmt>
  <rcc rId="9228" sId="1">
    <nc r="M395">
      <f>K395+L395</f>
    </nc>
  </rcc>
  <rcc rId="9229" sId="1" odxf="1" s="1" dxf="1">
    <nc r="L396">
      <f>L397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230" sId="1">
    <nc r="M396">
      <f>K396+L396</f>
    </nc>
  </rcc>
  <rcc rId="9231" sId="1" odxf="1" s="1" dxf="1">
    <nc r="L397">
      <f>L398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232" sId="1">
    <nc r="M397">
      <f>K397+L397</f>
    </nc>
  </rcc>
  <rfmt sheetId="1" s="1" sqref="L398" start="0" length="0">
    <dxf>
      <font>
        <b val="0"/>
        <sz val="12"/>
        <color rgb="FF000000"/>
        <name val="Times New Roman"/>
        <family val="1"/>
        <charset val="204"/>
        <scheme val="none"/>
      </font>
      <alignment wrapText="0" shrinkToFit="1"/>
    </dxf>
  </rfmt>
  <rcc rId="9233" sId="1">
    <nc r="M398">
      <f>K398+L398</f>
    </nc>
  </rcc>
  <rcc rId="9234" sId="1" odxf="1" s="1" dxf="1">
    <nc r="L399">
      <f>L400+L407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235" sId="1">
    <nc r="M399">
      <f>K399+L399</f>
    </nc>
  </rcc>
  <rcc rId="9236" sId="1" odxf="1" s="1" dxf="1">
    <nc r="L400">
      <f>L401+L404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237" sId="1">
    <nc r="M400">
      <f>K400+L400</f>
    </nc>
  </rcc>
  <rcc rId="9238" sId="1" odxf="1" s="1" dxf="1">
    <nc r="L401">
      <f>L402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239" sId="1">
    <nc r="M401">
      <f>K401+L401</f>
    </nc>
  </rcc>
  <rcc rId="9240" sId="1" odxf="1" s="1" dxf="1">
    <nc r="L402">
      <f>L403</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241" sId="1">
    <nc r="M402">
      <f>K402+L402</f>
    </nc>
  </rcc>
  <rfmt sheetId="1" s="1" sqref="L403" start="0" length="0">
    <dxf>
      <font>
        <b val="0"/>
        <sz val="12"/>
        <color rgb="FF000000"/>
        <name val="Times New Roman"/>
        <family val="1"/>
        <charset val="204"/>
        <scheme val="none"/>
      </font>
      <alignment wrapText="0" shrinkToFit="1"/>
    </dxf>
  </rfmt>
  <rcc rId="9242" sId="1">
    <nc r="M403">
      <f>K403+L403</f>
    </nc>
  </rcc>
  <rcc rId="9243" sId="1" odxf="1" s="1" dxf="1">
    <nc r="L404">
      <f>L405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244" sId="1">
    <nc r="M404">
      <f>K404+L404</f>
    </nc>
  </rcc>
  <rcc rId="9245" sId="1" odxf="1" s="1" dxf="1">
    <nc r="L405">
      <f>L406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246" sId="1">
    <nc r="M405">
      <f>K405+L405</f>
    </nc>
  </rcc>
  <rcc rId="9247" sId="1" odxf="1" s="1" dxf="1" numFmtId="4">
    <nc r="L406">
      <v>0</v>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248" sId="1">
    <nc r="M406">
      <f>K406+L406</f>
    </nc>
  </rcc>
  <rcc rId="9249" sId="1" odxf="1" s="1" dxf="1">
    <nc r="L407">
      <f>L408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250" sId="1">
    <nc r="M407">
      <f>K407+L407</f>
    </nc>
  </rcc>
  <rcc rId="9251" sId="1" odxf="1" s="1" dxf="1">
    <nc r="L408">
      <f>L409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252" sId="1">
    <nc r="M408">
      <f>K408+L408</f>
    </nc>
  </rcc>
  <rcc rId="9253" sId="1" odxf="1" s="1" dxf="1">
    <nc r="L409">
      <f>L410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254" sId="1">
    <nc r="M409">
      <f>K409+L409</f>
    </nc>
  </rcc>
  <rfmt sheetId="1" s="1" sqref="L410" start="0" length="0">
    <dxf>
      <font>
        <b val="0"/>
        <sz val="12"/>
        <color rgb="FF000000"/>
        <name val="Times New Roman"/>
        <family val="1"/>
        <charset val="204"/>
        <scheme val="none"/>
      </font>
      <alignment wrapText="0" shrinkToFit="1"/>
    </dxf>
  </rfmt>
  <rcc rId="9255" sId="1">
    <nc r="M410">
      <f>K410+L410</f>
    </nc>
  </rcc>
  <rcc rId="9256" sId="1" odxf="1" s="1" dxf="1">
    <nc r="L411">
      <f>L412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257" sId="1">
    <nc r="M411">
      <f>K411+L411</f>
    </nc>
  </rcc>
  <rcc rId="9258" sId="1" odxf="1" s="1" dxf="1">
    <nc r="L412">
      <f>L413</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259" sId="1">
    <nc r="M412">
      <f>K412+L412</f>
    </nc>
  </rcc>
  <rcc rId="9260" sId="1" odxf="1" s="1" dxf="1">
    <nc r="L413">
      <f>L414+L419+L422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261" sId="1">
    <nc r="M413">
      <f>K413+L413</f>
    </nc>
  </rcc>
  <rcc rId="9262" sId="1" odxf="1" s="1" dxf="1">
    <nc r="L414">
      <f>L415+L417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263" sId="1">
    <nc r="M414">
      <f>K414+L414</f>
    </nc>
  </rcc>
  <rcc rId="9264" sId="1" odxf="1" s="1" dxf="1">
    <nc r="L415">
      <f>L416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265" sId="1">
    <nc r="M415">
      <f>K415+L415</f>
    </nc>
  </rcc>
  <rfmt sheetId="1" s="1" sqref="L416" start="0" length="0">
    <dxf>
      <font>
        <b val="0"/>
        <sz val="12"/>
        <color rgb="FF000000"/>
        <name val="Times New Roman"/>
        <family val="1"/>
        <charset val="204"/>
        <scheme val="none"/>
      </font>
      <alignment wrapText="0" shrinkToFit="1"/>
    </dxf>
  </rfmt>
  <rcc rId="9266" sId="1">
    <nc r="M416">
      <f>K416+L416</f>
    </nc>
  </rcc>
  <rcc rId="9267" sId="1" odxf="1" s="1" dxf="1">
    <nc r="L417">
      <f>L418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268" sId="1">
    <nc r="M417">
      <f>K417+L417</f>
    </nc>
  </rcc>
  <rfmt sheetId="1" s="1" sqref="L418" start="0" length="0">
    <dxf>
      <font>
        <b val="0"/>
        <sz val="12"/>
        <color rgb="FF000000"/>
        <name val="Times New Roman"/>
        <family val="1"/>
        <charset val="204"/>
        <scheme val="none"/>
      </font>
      <alignment wrapText="0" shrinkToFit="1"/>
    </dxf>
  </rfmt>
  <rcc rId="9269" sId="1">
    <nc r="M418">
      <f>K418+L418</f>
    </nc>
  </rcc>
  <rcc rId="9270" sId="1" odxf="1" s="1" dxf="1">
    <nc r="L419">
      <f>L420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271" sId="1">
    <nc r="M419">
      <f>K419+L419</f>
    </nc>
  </rcc>
  <rcc rId="9272" sId="1" odxf="1" s="1" dxf="1">
    <nc r="L420">
      <f>L421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273" sId="1">
    <nc r="M420">
      <f>K420+L420</f>
    </nc>
  </rcc>
  <rfmt sheetId="1" s="1" sqref="L421" start="0" length="0">
    <dxf>
      <font>
        <b val="0"/>
        <sz val="12"/>
        <color rgb="FF000000"/>
        <name val="Times New Roman"/>
        <family val="1"/>
        <charset val="204"/>
        <scheme val="none"/>
      </font>
      <alignment wrapText="0" shrinkToFit="1"/>
    </dxf>
  </rfmt>
  <rcc rId="9274" sId="1">
    <nc r="M421">
      <f>K421+L421</f>
    </nc>
  </rcc>
  <rcc rId="9275" sId="1" odxf="1" s="1" dxf="1">
    <nc r="L422">
      <f>L423</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276" sId="1">
    <nc r="M422">
      <f>K422+L422</f>
    </nc>
  </rcc>
  <rcc rId="9277" sId="1" odxf="1" s="1" dxf="1">
    <nc r="L423">
      <f>L424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278" sId="1">
    <nc r="M423">
      <f>K423+L423</f>
    </nc>
  </rcc>
  <rfmt sheetId="1" s="1" sqref="L424" start="0" length="0">
    <dxf>
      <font>
        <b val="0"/>
        <sz val="12"/>
        <color rgb="FF000000"/>
        <name val="Times New Roman"/>
        <family val="1"/>
        <charset val="204"/>
        <scheme val="none"/>
      </font>
      <alignment wrapText="0" shrinkToFit="1"/>
    </dxf>
  </rfmt>
  <rcc rId="9279" sId="1" odxf="1" dxf="1">
    <nc r="M424">
      <f>K424+L424</f>
    </nc>
    <odxf>
      <border outline="0">
        <bottom/>
      </border>
    </odxf>
    <ndxf>
      <border outline="0">
        <bottom style="thin">
          <color rgb="FF000000"/>
        </bottom>
      </border>
    </ndxf>
  </rcc>
  <rcc rId="9280" sId="1" odxf="1" s="1" dxf="1">
    <nc r="L425">
      <f>L8+L23+L126+L152+L185+L411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right/>
        <top/>
        <bottom/>
      </border>
      <protection locked="1" hidden="0"/>
    </odxf>
    <ndxf>
      <font>
        <b val="0"/>
        <sz val="12"/>
        <color rgb="FF000000"/>
        <name val="Times New Roman"/>
        <family val="1"/>
        <charset val="204"/>
        <scheme val="none"/>
      </font>
      <alignment wrapText="0" shrinkToFit="1"/>
      <border outline="0">
        <left style="thin">
          <color indexed="64"/>
        </left>
        <right style="thin">
          <color indexed="64"/>
        </right>
        <top style="thin">
          <color indexed="64"/>
        </top>
        <bottom style="thin">
          <color indexed="64"/>
        </bottom>
      </border>
    </ndxf>
  </rcc>
  <rcc rId="9281" sId="1" odxf="1" dxf="1">
    <nc r="M425">
      <f>K425+L425</f>
    </nc>
    <odxf>
      <border outline="0">
        <left/>
        <right/>
        <top/>
        <bottom/>
      </border>
    </odxf>
    <ndxf>
      <border outline="0">
        <left style="thin">
          <color rgb="FF000000"/>
        </left>
        <right style="thin">
          <color rgb="FF000000"/>
        </right>
        <top style="thin">
          <color rgb="FF000000"/>
        </top>
        <bottom style="thin">
          <color rgb="FF000000"/>
        </bottom>
      </border>
    </ndxf>
  </rcc>
  <rfmt sheetId="1" sqref="J181:J184">
    <dxf>
      <fill>
        <patternFill patternType="none">
          <bgColor auto="1"/>
        </patternFill>
      </fill>
    </dxf>
  </rfmt>
  <rfmt sheetId="1" sqref="L181:L184">
    <dxf>
      <fill>
        <patternFill patternType="none">
          <bgColor auto="1"/>
        </patternFill>
      </fill>
    </dxf>
  </rfmt>
  <rcc rId="9282" sId="1" numFmtId="4">
    <nc r="L50">
      <v>9755550</v>
    </nc>
  </rcc>
  <rcv guid="{3B1C2CD5-4888-4777-8636-9CDC6C81A12F}" action="delete"/>
  <rdn rId="0" localSheetId="1" customView="1" name="Z_3B1C2CD5_4888_4777_8636_9CDC6C81A12F_.wvu.PrintArea" hidden="1" oldHidden="1">
    <formula>Расходы!$A$1:$U$399</formula>
    <oldFormula>Расходы!$A$1:$U$399</oldFormula>
  </rdn>
  <rdn rId="0" localSheetId="1" customView="1" name="Z_3B1C2CD5_4888_4777_8636_9CDC6C81A12F_.wvu.PrintTitles" hidden="1" oldHidden="1">
    <formula>Расходы!$6:$6</formula>
    <oldFormula>Расходы!$6:$6</oldFormula>
  </rdn>
  <rdn rId="0" localSheetId="1" customView="1" name="Z_3B1C2CD5_4888_4777_8636_9CDC6C81A12F_.wvu.Rows" hidden="1" oldHidden="1">
    <formula>Расходы!$323:$324</formula>
    <oldFormula>Расходы!$323:$324</oldFormula>
  </rdn>
  <rdn rId="0" localSheetId="1" customView="1" name="Z_3B1C2CD5_4888_4777_8636_9CDC6C81A12F_.wvu.Cols" hidden="1" oldHidden="1">
    <formula>Расходы!$G:$J</formula>
    <oldFormula>Расходы!$G:$H,Расходы!$N:$O</oldFormula>
  </rdn>
  <rdn rId="0" localSheetId="1" customView="1" name="Z_3B1C2CD5_4888_4777_8636_9CDC6C81A12F_.wvu.FilterData" hidden="1" oldHidden="1">
    <formula>Расходы!$A$8:$U$98</formula>
    <oldFormula>Расходы!$A$8:$U$98</oldFormula>
  </rdn>
  <rcv guid="{3B1C2CD5-4888-4777-8636-9CDC6C81A12F}"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B1C2CD5-4888-4777-8636-9CDC6C81A12F}" action="delete"/>
  <rdn rId="0" localSheetId="1" customView="1" name="Z_3B1C2CD5_4888_4777_8636_9CDC6C81A12F_.wvu.PrintArea" hidden="1" oldHidden="1">
    <formula>Расходы!$A$1:$U$399</formula>
    <oldFormula>Расходы!$A$1:$U$399</oldFormula>
  </rdn>
  <rdn rId="0" localSheetId="1" customView="1" name="Z_3B1C2CD5_4888_4777_8636_9CDC6C81A12F_.wvu.PrintTitles" hidden="1" oldHidden="1">
    <formula>Расходы!$6:$6</formula>
    <oldFormula>Расходы!$6:$6</oldFormula>
  </rdn>
  <rdn rId="0" localSheetId="1" customView="1" name="Z_3B1C2CD5_4888_4777_8636_9CDC6C81A12F_.wvu.Rows" hidden="1" oldHidden="1">
    <formula>Расходы!$323:$324</formula>
    <oldFormula>Расходы!$323:$324</oldFormula>
  </rdn>
  <rdn rId="0" localSheetId="1" customView="1" name="Z_3B1C2CD5_4888_4777_8636_9CDC6C81A12F_.wvu.Cols" hidden="1" oldHidden="1">
    <formula>Расходы!$G:$J,Расходы!$N:$O</formula>
    <oldFormula>Расходы!$G:$J</oldFormula>
  </rdn>
  <rdn rId="0" localSheetId="1" customView="1" name="Z_3B1C2CD5_4888_4777_8636_9CDC6C81A12F_.wvu.FilterData" hidden="1" oldHidden="1">
    <formula>Расходы!$A$8:$U$98</formula>
    <oldFormula>Расходы!$A$8:$U$98</oldFormula>
  </rdn>
  <rcv guid="{3B1C2CD5-4888-4777-8636-9CDC6C81A12F}"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9293" sId="1" ref="N1:N1048576" action="insertCol">
    <undo index="65535" exp="area" ref3D="1" dr="$A$6:$XFD$6" dn="Заголовки_для_печати" sId="1"/>
    <undo index="65535" exp="area" ref3D="1" dr="$N$1:$O$1048576" dn="Z_3B1C2CD5_4888_4777_8636_9CDC6C81A12F_.wvu.Cols" sId="1"/>
    <undo index="65535" exp="area" ref3D="1" dr="$A$259:$XFD$261" dn="Z_2157FBDA_68A6_457D_A502_D7188697C2A3_.wvu.Rows" sId="1"/>
    <undo index="1" exp="area" ref3D="1" dr="$A$23:$XFD$26" dn="Z_2157FBDA_68A6_457D_A502_D7188697C2A3_.wvu.Rows" sId="1"/>
    <undo index="65535" exp="area" ref3D="1" dr="$A$23:$XFD$26" dn="Z_1357A8DF_E6A7_407A_AB55_658D9E318661_.wvu.Rows" sId="1"/>
    <undo index="65535" exp="area" ref3D="1" dr="$A$6:$XFD$6" dn="Z_2157FBDA_68A6_457D_A502_D7188697C2A3_.wvu.PrintTitles" sId="1"/>
    <undo index="65535" exp="area" ref3D="1" dr="$A$6:$XFD$6" dn="Z_1357A8DF_E6A7_407A_AB55_658D9E318661_.wvu.PrintTitles" sId="1"/>
    <undo index="65535" exp="area" ref3D="1" dr="$A$323:$XFD$324" dn="Z_3B1C2CD5_4888_4777_8636_9CDC6C81A12F_.wvu.Rows" sId="1"/>
    <undo index="65535" exp="area" ref3D="1" dr="$A$6:$XFD$6" dn="Z_3B1C2CD5_4888_4777_8636_9CDC6C81A12F_.wvu.PrintTitles" sId="1"/>
  </rrc>
  <rrc rId="9294" sId="1" ref="N1:N1048576" action="insertCol">
    <undo index="65535" exp="area" ref3D="1" dr="$A$6:$XFD$6" dn="Заголовки_для_печати" sId="1"/>
    <undo index="65535" exp="area" ref3D="1" dr="$O$1:$P$1048576" dn="Z_3B1C2CD5_4888_4777_8636_9CDC6C81A12F_.wvu.Cols" sId="1"/>
    <undo index="65535" exp="area" ref3D="1" dr="$A$259:$XFD$261" dn="Z_2157FBDA_68A6_457D_A502_D7188697C2A3_.wvu.Rows" sId="1"/>
    <undo index="1" exp="area" ref3D="1" dr="$A$23:$XFD$26" dn="Z_2157FBDA_68A6_457D_A502_D7188697C2A3_.wvu.Rows" sId="1"/>
    <undo index="65535" exp="area" ref3D="1" dr="$A$23:$XFD$26" dn="Z_1357A8DF_E6A7_407A_AB55_658D9E318661_.wvu.Rows" sId="1"/>
    <undo index="65535" exp="area" ref3D="1" dr="$A$6:$XFD$6" dn="Z_2157FBDA_68A6_457D_A502_D7188697C2A3_.wvu.PrintTitles" sId="1"/>
    <undo index="65535" exp="area" ref3D="1" dr="$A$6:$XFD$6" dn="Z_1357A8DF_E6A7_407A_AB55_658D9E318661_.wvu.PrintTitles" sId="1"/>
    <undo index="65535" exp="area" ref3D="1" dr="$A$323:$XFD$324" dn="Z_3B1C2CD5_4888_4777_8636_9CDC6C81A12F_.wvu.Rows" sId="1"/>
    <undo index="65535" exp="area" ref3D="1" dr="$A$6:$XFD$6" dn="Z_3B1C2CD5_4888_4777_8636_9CDC6C81A12F_.wvu.PrintTitles" sId="1"/>
  </rrc>
  <rcc rId="9295" sId="1">
    <nc r="N6" t="inlineStr">
      <is>
        <t>Изменение 2022 год (+/-)</t>
      </is>
    </nc>
  </rcc>
  <rcc rId="9296" sId="1">
    <nc r="O6" t="inlineStr">
      <is>
        <t>Итог 2022 год</t>
      </is>
    </nc>
  </rcc>
  <rcc rId="9297" sId="1" odxf="1" s="1" dxf="1">
    <nc r="N8">
      <f>N9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sz val="12"/>
        <color rgb="FF000000"/>
        <name val="Times New Roman"/>
        <family val="1"/>
        <charset val="204"/>
        <scheme val="none"/>
      </font>
      <alignment wrapText="0" shrinkToFit="1"/>
    </ndxf>
  </rcc>
  <rcc rId="9298" sId="1">
    <nc r="O8">
      <f>M8+N8</f>
    </nc>
  </rcc>
  <rcc rId="9299" sId="1" odxf="1" s="1" dxf="1">
    <nc r="N9">
      <f>N10+N14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300" sId="1">
    <nc r="O9">
      <f>M9+N9</f>
    </nc>
  </rcc>
  <rcc rId="9301" sId="1" odxf="1" s="1" dxf="1">
    <nc r="N10">
      <f>N11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302" sId="1">
    <nc r="O10">
      <f>M10+N10</f>
    </nc>
  </rcc>
  <rcc rId="9303" sId="1" odxf="1" s="1" dxf="1">
    <nc r="N11">
      <f>N12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304" sId="1">
    <nc r="O11">
      <f>M11+N11</f>
    </nc>
  </rcc>
  <rcc rId="9305" sId="1" odxf="1" s="1" dxf="1">
    <nc r="N12">
      <f>N13</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306" sId="1">
    <nc r="O12">
      <f>M12+N12</f>
    </nc>
  </rcc>
  <rfmt sheetId="1" s="1" sqref="N13" start="0" length="0">
    <dxf>
      <font>
        <b val="0"/>
        <sz val="12"/>
        <color rgb="FF000000"/>
        <name val="Times New Roman"/>
        <family val="1"/>
        <charset val="204"/>
        <scheme val="none"/>
      </font>
      <alignment wrapText="0" shrinkToFit="1"/>
    </dxf>
  </rfmt>
  <rcc rId="9307" sId="1">
    <nc r="O13">
      <f>M13+N13</f>
    </nc>
  </rcc>
  <rcc rId="9308" sId="1" odxf="1" s="1" dxf="1">
    <nc r="N14">
      <f>N15+N20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309" sId="1">
    <nc r="O14">
      <f>M14+N14</f>
    </nc>
  </rcc>
  <rcc rId="9310" sId="1" odxf="1" s="1" dxf="1">
    <nc r="N15">
      <f>N16+N18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311" sId="1">
    <nc r="O15">
      <f>M15+N15</f>
    </nc>
  </rcc>
  <rcc rId="9312" sId="1" odxf="1" s="1" dxf="1">
    <nc r="N16">
      <f>N17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313" sId="1">
    <nc r="O16">
      <f>M16+N16</f>
    </nc>
  </rcc>
  <rfmt sheetId="1" s="1" sqref="N17" start="0" length="0">
    <dxf>
      <font>
        <b val="0"/>
        <sz val="12"/>
        <color rgb="FF000000"/>
        <name val="Times New Roman"/>
        <family val="1"/>
        <charset val="204"/>
        <scheme val="none"/>
      </font>
      <alignment wrapText="0" shrinkToFit="1"/>
    </dxf>
  </rfmt>
  <rcc rId="9314" sId="1">
    <nc r="O17">
      <f>M17+N17</f>
    </nc>
  </rcc>
  <rcc rId="9315" sId="1" odxf="1" s="1" dxf="1">
    <nc r="N18">
      <f>N19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316" sId="1">
    <nc r="O18">
      <f>M18+N18</f>
    </nc>
  </rcc>
  <rfmt sheetId="1" s="1" sqref="N19" start="0" length="0">
    <dxf>
      <font>
        <b val="0"/>
        <sz val="12"/>
        <color rgb="FF000000"/>
        <name val="Times New Roman"/>
        <family val="1"/>
        <charset val="204"/>
        <scheme val="none"/>
      </font>
      <alignment wrapText="0" shrinkToFit="1"/>
    </dxf>
  </rfmt>
  <rcc rId="9317" sId="1">
    <nc r="O19">
      <f>M19+N19</f>
    </nc>
  </rcc>
  <rcc rId="9318" sId="1" odxf="1" s="1" dxf="1">
    <nc r="N20">
      <f>N21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319" sId="1">
    <nc r="O20">
      <f>M20+N20</f>
    </nc>
  </rcc>
  <rcc rId="9320" sId="1" odxf="1" s="1" dxf="1">
    <nc r="N21">
      <f>N22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321" sId="1">
    <nc r="O21">
      <f>M21+N21</f>
    </nc>
  </rcc>
  <rfmt sheetId="1" s="1" sqref="N22" start="0" length="0">
    <dxf>
      <font>
        <b val="0"/>
        <sz val="12"/>
        <color rgb="FF000000"/>
        <name val="Times New Roman"/>
        <family val="1"/>
        <charset val="204"/>
        <scheme val="none"/>
      </font>
      <alignment wrapText="0" shrinkToFit="1"/>
    </dxf>
  </rfmt>
  <rcc rId="9322" sId="1">
    <nc r="O22">
      <f>M22+N22</f>
    </nc>
  </rcc>
  <rcc rId="9323" sId="1" odxf="1" s="1" dxf="1">
    <nc r="N23">
      <f>N24+N121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sz val="12"/>
        <color rgb="FF000000"/>
        <name val="Times New Roman"/>
        <family val="1"/>
        <charset val="204"/>
        <scheme val="none"/>
      </font>
      <alignment wrapText="0" shrinkToFit="1"/>
    </ndxf>
  </rcc>
  <rcc rId="9324" sId="1">
    <nc r="O23">
      <f>M23+N23</f>
    </nc>
  </rcc>
  <rcc rId="9325" sId="1" odxf="1" s="1" dxf="1">
    <nc r="N24">
      <f>N25+N38+N69+N82+N86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326" sId="1">
    <nc r="O24">
      <f>M24+N24</f>
    </nc>
  </rcc>
  <rcc rId="9327" sId="1" odxf="1" s="1" dxf="1">
    <nc r="N25">
      <f>N26+N29+N32+N35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328" sId="1">
    <nc r="O25">
      <f>M25+N25</f>
    </nc>
  </rcc>
  <rcc rId="9329" sId="1" odxf="1" s="1" dxf="1">
    <nc r="N26">
      <f>N27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330" sId="1">
    <nc r="O26">
      <f>M26+N26</f>
    </nc>
  </rcc>
  <rcc rId="9331" sId="1" odxf="1" s="1" dxf="1">
    <nc r="N27">
      <f>N28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332" sId="1">
    <nc r="O27">
      <f>M27+N27</f>
    </nc>
  </rcc>
  <rfmt sheetId="1" s="1" sqref="N28" start="0" length="0">
    <dxf>
      <font>
        <b val="0"/>
        <sz val="12"/>
        <color rgb="FF000000"/>
        <name val="Times New Roman"/>
        <family val="1"/>
        <charset val="204"/>
        <scheme val="none"/>
      </font>
      <alignment wrapText="0" shrinkToFit="1"/>
    </dxf>
  </rfmt>
  <rcc rId="9333" sId="1">
    <nc r="O28">
      <f>M28+N28</f>
    </nc>
  </rcc>
  <rcc rId="9334" sId="1" odxf="1" s="1" dxf="1">
    <nc r="N29">
      <f>N30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335" sId="1">
    <nc r="O29">
      <f>M29+N29</f>
    </nc>
  </rcc>
  <rcc rId="9336" sId="1" odxf="1" s="1" dxf="1">
    <nc r="N30">
      <f>N31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337" sId="1">
    <nc r="O30">
      <f>M30+N30</f>
    </nc>
  </rcc>
  <rfmt sheetId="1" s="1" sqref="N31" start="0" length="0">
    <dxf>
      <font>
        <b val="0"/>
        <sz val="12"/>
        <color rgb="FF000000"/>
        <name val="Times New Roman"/>
        <family val="1"/>
        <charset val="204"/>
        <scheme val="none"/>
      </font>
      <alignment wrapText="0" shrinkToFit="1"/>
    </dxf>
  </rfmt>
  <rcc rId="9338" sId="1">
    <nc r="O31">
      <f>M31+N31</f>
    </nc>
  </rcc>
  <rcc rId="9339" sId="1" odxf="1" s="1" dxf="1">
    <nc r="N32">
      <f>N33</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340" sId="1">
    <nc r="O32">
      <f>M32+N32</f>
    </nc>
  </rcc>
  <rcc rId="9341" sId="1" odxf="1" s="1" dxf="1">
    <nc r="N33">
      <f>N34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342" sId="1">
    <nc r="O33">
      <f>M33+N33</f>
    </nc>
  </rcc>
  <rfmt sheetId="1" s="1" sqref="N34" start="0" length="0">
    <dxf>
      <font>
        <b val="0"/>
        <sz val="12"/>
        <color rgb="FF000000"/>
        <name val="Times New Roman"/>
        <family val="1"/>
        <charset val="204"/>
        <scheme val="none"/>
      </font>
      <alignment wrapText="0" shrinkToFit="1"/>
    </dxf>
  </rfmt>
  <rcc rId="9343" sId="1">
    <nc r="O34">
      <f>M34+N34</f>
    </nc>
  </rcc>
  <rcc rId="9344" sId="1" odxf="1" s="1" dxf="1">
    <nc r="N35">
      <f>N36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345" sId="1">
    <nc r="O35">
      <f>M35+N35</f>
    </nc>
  </rcc>
  <rcc rId="9346" sId="1" odxf="1" s="1" dxf="1">
    <nc r="N36">
      <f>N37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347" sId="1">
    <nc r="O36">
      <f>M36+N36</f>
    </nc>
  </rcc>
  <rfmt sheetId="1" s="1" sqref="N37" start="0" length="0">
    <dxf>
      <font>
        <b val="0"/>
        <sz val="12"/>
        <color rgb="FF000000"/>
        <name val="Times New Roman"/>
        <family val="1"/>
        <charset val="204"/>
        <scheme val="none"/>
      </font>
      <alignment wrapText="0" shrinkToFit="1"/>
    </dxf>
  </rfmt>
  <rcc rId="9348" sId="1">
    <nc r="O37">
      <f>M37+N37</f>
    </nc>
  </rcc>
  <rcc rId="9349" sId="1" odxf="1" s="1" dxf="1">
    <nc r="N38">
      <f>N39+N42+N45+N48+N51+N54+N60+N63+N66+N57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350" sId="1">
    <nc r="O38">
      <f>M38+N38</f>
    </nc>
  </rcc>
  <rcc rId="9351" sId="1" odxf="1" s="1" dxf="1">
    <nc r="N39">
      <f>N40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352" sId="1">
    <nc r="O39">
      <f>M39+N39</f>
    </nc>
  </rcc>
  <rcc rId="9353" sId="1" odxf="1" s="1" dxf="1">
    <nc r="N40">
      <f>N41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354" sId="1">
    <nc r="O40">
      <f>M40+N40</f>
    </nc>
  </rcc>
  <rfmt sheetId="1" s="1" sqref="N41" start="0" length="0">
    <dxf>
      <font>
        <b val="0"/>
        <sz val="12"/>
        <color rgb="FF000000"/>
        <name val="Times New Roman"/>
        <family val="1"/>
        <charset val="204"/>
        <scheme val="none"/>
      </font>
      <alignment wrapText="0" shrinkToFit="1"/>
    </dxf>
  </rfmt>
  <rcc rId="9355" sId="1">
    <nc r="O41">
      <f>M41+N41</f>
    </nc>
  </rcc>
  <rcc rId="9356" sId="1" odxf="1" s="1" dxf="1">
    <nc r="N42">
      <f>N43</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357" sId="1">
    <nc r="O42">
      <f>M42+N42</f>
    </nc>
  </rcc>
  <rcc rId="9358" sId="1" odxf="1" s="1" dxf="1">
    <nc r="N43">
      <f>N44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359" sId="1">
    <nc r="O43">
      <f>M43+N43</f>
    </nc>
  </rcc>
  <rfmt sheetId="1" s="1" sqref="N44" start="0" length="0">
    <dxf>
      <font>
        <b val="0"/>
        <sz val="12"/>
        <color rgb="FF000000"/>
        <name val="Times New Roman"/>
        <family val="1"/>
        <charset val="204"/>
        <scheme val="none"/>
      </font>
      <alignment wrapText="0" shrinkToFit="1"/>
    </dxf>
  </rfmt>
  <rcc rId="9360" sId="1">
    <nc r="O44">
      <f>M44+N44</f>
    </nc>
  </rcc>
  <rcc rId="9361" sId="1" odxf="1" s="1" dxf="1">
    <nc r="N45">
      <f>N46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362" sId="1">
    <nc r="O45">
      <f>M45+N45</f>
    </nc>
  </rcc>
  <rcc rId="9363" sId="1" odxf="1" s="1" dxf="1">
    <nc r="N46">
      <f>N47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364" sId="1">
    <nc r="O46">
      <f>M46+N46</f>
    </nc>
  </rcc>
  <rfmt sheetId="1" s="1" sqref="N47" start="0" length="0">
    <dxf>
      <font>
        <b val="0"/>
        <sz val="12"/>
        <color rgb="FF000000"/>
        <name val="Times New Roman"/>
        <family val="1"/>
        <charset val="204"/>
        <scheme val="none"/>
      </font>
      <alignment wrapText="0" shrinkToFit="1"/>
    </dxf>
  </rfmt>
  <rcc rId="9365" sId="1">
    <nc r="O47">
      <f>M47+N47</f>
    </nc>
  </rcc>
  <rcc rId="9366" sId="1" odxf="1" s="1" dxf="1">
    <nc r="N48">
      <f>N49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367" sId="1">
    <nc r="O48">
      <f>M48+N48</f>
    </nc>
  </rcc>
  <rcc rId="9368" sId="1" odxf="1" s="1" dxf="1">
    <nc r="N49">
      <f>N50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369" sId="1">
    <nc r="O49">
      <f>M49+N49</f>
    </nc>
  </rcc>
  <rfmt sheetId="1" s="1" sqref="N50" start="0" length="0">
    <dxf>
      <font>
        <b val="0"/>
        <sz val="12"/>
        <color rgb="FF000000"/>
        <name val="Times New Roman"/>
        <family val="1"/>
        <charset val="204"/>
        <scheme val="none"/>
      </font>
      <alignment wrapText="0" shrinkToFit="1"/>
    </dxf>
  </rfmt>
  <rcc rId="9370" sId="1">
    <nc r="O50">
      <f>M50+N50</f>
    </nc>
  </rcc>
  <rcc rId="9371" sId="1" odxf="1" s="1" dxf="1">
    <nc r="N51">
      <f>N52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372" sId="1">
    <nc r="O51">
      <f>M51+N51</f>
    </nc>
  </rcc>
  <rcc rId="9373" sId="1" odxf="1" s="1" dxf="1">
    <nc r="N52">
      <f>N53</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374" sId="1">
    <nc r="O52">
      <f>M52+N52</f>
    </nc>
  </rcc>
  <rfmt sheetId="1" s="1" sqref="N53" start="0" length="0">
    <dxf>
      <font>
        <b val="0"/>
        <sz val="12"/>
        <color rgb="FF000000"/>
        <name val="Times New Roman"/>
        <family val="1"/>
        <charset val="204"/>
        <scheme val="none"/>
      </font>
      <alignment wrapText="0" shrinkToFit="1"/>
    </dxf>
  </rfmt>
  <rcc rId="9375" sId="1">
    <nc r="O53">
      <f>M53+N53</f>
    </nc>
  </rcc>
  <rcc rId="9376" sId="1" odxf="1" s="1" dxf="1">
    <nc r="N54">
      <f>N55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377" sId="1">
    <nc r="O54">
      <f>M54+N54</f>
    </nc>
  </rcc>
  <rcc rId="9378" sId="1" odxf="1" s="1" dxf="1">
    <nc r="N55">
      <f>N56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379" sId="1">
    <nc r="O55">
      <f>M55+N55</f>
    </nc>
  </rcc>
  <rfmt sheetId="1" s="1" sqref="N56" start="0" length="0">
    <dxf>
      <font>
        <b val="0"/>
        <sz val="12"/>
        <color rgb="FF000000"/>
        <name val="Times New Roman"/>
        <family val="1"/>
        <charset val="204"/>
        <scheme val="none"/>
      </font>
      <alignment wrapText="0" shrinkToFit="1"/>
    </dxf>
  </rfmt>
  <rcc rId="9380" sId="1">
    <nc r="O56">
      <f>M56+N56</f>
    </nc>
  </rcc>
  <rcc rId="9381" sId="1" odxf="1" s="1" dxf="1">
    <nc r="N57">
      <f>N58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382" sId="1">
    <nc r="O57">
      <f>M57+N57</f>
    </nc>
  </rcc>
  <rcc rId="9383" sId="1" odxf="1" s="1" dxf="1">
    <nc r="N58">
      <f>N59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384" sId="1">
    <nc r="O58">
      <f>M58+N58</f>
    </nc>
  </rcc>
  <rcc rId="9385" sId="1" odxf="1" s="1" dxf="1" numFmtId="4">
    <nc r="N59">
      <v>0</v>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386" sId="1">
    <nc r="O59">
      <f>M59+N59</f>
    </nc>
  </rcc>
  <rcc rId="9387" sId="1" odxf="1" s="1" dxf="1">
    <nc r="N60">
      <f>N61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388" sId="1">
    <nc r="O60">
      <f>M60+N60</f>
    </nc>
  </rcc>
  <rcc rId="9389" sId="1" odxf="1" s="1" dxf="1">
    <nc r="N61">
      <f>N62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390" sId="1">
    <nc r="O61">
      <f>M61+N61</f>
    </nc>
  </rcc>
  <rfmt sheetId="1" s="1" sqref="N62" start="0" length="0">
    <dxf>
      <font>
        <b val="0"/>
        <sz val="12"/>
        <color rgb="FF000000"/>
        <name val="Times New Roman"/>
        <family val="1"/>
        <charset val="204"/>
        <scheme val="none"/>
      </font>
      <alignment wrapText="0" shrinkToFit="1"/>
    </dxf>
  </rfmt>
  <rcc rId="9391" sId="1">
    <nc r="O62">
      <f>M62+N62</f>
    </nc>
  </rcc>
  <rcc rId="9392" sId="1" odxf="1" s="1" dxf="1">
    <nc r="N63">
      <f>N64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393" sId="1">
    <nc r="O63">
      <f>M63+N63</f>
    </nc>
  </rcc>
  <rcc rId="9394" sId="1" odxf="1" s="1" dxf="1">
    <nc r="N64">
      <f>N65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395" sId="1">
    <nc r="O64">
      <f>M64+N64</f>
    </nc>
  </rcc>
  <rfmt sheetId="1" s="1" sqref="N65" start="0" length="0">
    <dxf>
      <font>
        <b val="0"/>
        <sz val="12"/>
        <color rgb="FF000000"/>
        <name val="Times New Roman"/>
        <family val="1"/>
        <charset val="204"/>
        <scheme val="none"/>
      </font>
      <alignment wrapText="0" shrinkToFit="1"/>
    </dxf>
  </rfmt>
  <rcc rId="9396" sId="1">
    <nc r="O65">
      <f>M65+N65</f>
    </nc>
  </rcc>
  <rcc rId="9397" sId="1" odxf="1" s="1" dxf="1">
    <nc r="N66">
      <f>N67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398" sId="1">
    <nc r="O66">
      <f>M66+N66</f>
    </nc>
  </rcc>
  <rcc rId="9399" sId="1" odxf="1" s="1" dxf="1">
    <nc r="N67">
      <f>N68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400" sId="1">
    <nc r="O67">
      <f>M67+N67</f>
    </nc>
  </rcc>
  <rfmt sheetId="1" s="1" sqref="N68" start="0" length="0">
    <dxf>
      <font>
        <b val="0"/>
        <sz val="12"/>
        <color rgb="FF000000"/>
        <name val="Times New Roman"/>
        <family val="1"/>
        <charset val="204"/>
        <scheme val="none"/>
      </font>
      <alignment wrapText="0" shrinkToFit="1"/>
    </dxf>
  </rfmt>
  <rcc rId="9401" sId="1">
    <nc r="O68">
      <f>M68+N68</f>
    </nc>
  </rcc>
  <rcc rId="9402" sId="1" odxf="1" s="1" dxf="1">
    <nc r="N69">
      <f>N70+N73+N79+N76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403" sId="1">
    <nc r="O69">
      <f>M69+N69</f>
    </nc>
  </rcc>
  <rcc rId="9404" sId="1" odxf="1" s="1" dxf="1">
    <nc r="N70">
      <f>N71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405" sId="1">
    <nc r="O70">
      <f>M70+N70</f>
    </nc>
  </rcc>
  <rcc rId="9406" sId="1" odxf="1" s="1" dxf="1">
    <nc r="N71">
      <f>N72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407" sId="1">
    <nc r="O71">
      <f>M71+N71</f>
    </nc>
  </rcc>
  <rfmt sheetId="1" s="1" sqref="N72" start="0" length="0">
    <dxf>
      <font>
        <b val="0"/>
        <sz val="12"/>
        <color rgb="FF000000"/>
        <name val="Times New Roman"/>
        <family val="1"/>
        <charset val="204"/>
        <scheme val="none"/>
      </font>
      <alignment wrapText="0" shrinkToFit="1"/>
    </dxf>
  </rfmt>
  <rcc rId="9408" sId="1">
    <nc r="O72">
      <f>M72+N72</f>
    </nc>
  </rcc>
  <rcc rId="9409" sId="1" odxf="1" s="1" dxf="1">
    <nc r="N73">
      <f>N74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410" sId="1">
    <nc r="O73">
      <f>M73+N73</f>
    </nc>
  </rcc>
  <rcc rId="9411" sId="1" odxf="1" s="1" dxf="1">
    <nc r="N74">
      <f>N75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412" sId="1">
    <nc r="O74">
      <f>M74+N74</f>
    </nc>
  </rcc>
  <rfmt sheetId="1" s="1" sqref="N75" start="0" length="0">
    <dxf>
      <font>
        <b val="0"/>
        <sz val="12"/>
        <color rgb="FF000000"/>
        <name val="Times New Roman"/>
        <family val="1"/>
        <charset val="204"/>
        <scheme val="none"/>
      </font>
      <alignment wrapText="0" shrinkToFit="1"/>
    </dxf>
  </rfmt>
  <rcc rId="9413" sId="1">
    <nc r="O75">
      <f>M75+N75</f>
    </nc>
  </rcc>
  <rcc rId="9414" sId="1" odxf="1" s="1" dxf="1">
    <nc r="N76">
      <f>N77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415" sId="1">
    <nc r="O76">
      <f>M76+N76</f>
    </nc>
  </rcc>
  <rcc rId="9416" sId="1" odxf="1" s="1" dxf="1">
    <nc r="N77">
      <f>N78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417" sId="1">
    <nc r="O77">
      <f>M77+N77</f>
    </nc>
  </rcc>
  <rfmt sheetId="1" s="1" sqref="N78" start="0" length="0">
    <dxf>
      <font>
        <b val="0"/>
        <sz val="12"/>
        <color rgb="FF000000"/>
        <name val="Times New Roman"/>
        <family val="1"/>
        <charset val="204"/>
        <scheme val="none"/>
      </font>
      <alignment wrapText="0" shrinkToFit="1"/>
    </dxf>
  </rfmt>
  <rcc rId="9418" sId="1">
    <nc r="O78">
      <f>M78+N78</f>
    </nc>
  </rcc>
  <rcc rId="9419" sId="1" odxf="1" s="1" dxf="1">
    <nc r="N79">
      <f>N80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420" sId="1">
    <nc r="O79">
      <f>M79+N79</f>
    </nc>
  </rcc>
  <rcc rId="9421" sId="1" odxf="1" s="1" dxf="1">
    <nc r="N80">
      <f>N81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422" sId="1">
    <nc r="O80">
      <f>M80+N80</f>
    </nc>
  </rcc>
  <rfmt sheetId="1" s="1" sqref="N81" start="0" length="0">
    <dxf>
      <font>
        <b val="0"/>
        <sz val="12"/>
        <color rgb="FF000000"/>
        <name val="Times New Roman"/>
        <family val="1"/>
        <charset val="204"/>
        <scheme val="none"/>
      </font>
      <alignment wrapText="0" shrinkToFit="1"/>
    </dxf>
  </rfmt>
  <rcc rId="9423" sId="1">
    <nc r="O81">
      <f>M81+N81</f>
    </nc>
  </rcc>
  <rcc rId="9424" sId="1" odxf="1" s="1" dxf="1">
    <nc r="N82">
      <f>N83</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425" sId="1">
    <nc r="O82">
      <f>M82+N82</f>
    </nc>
  </rcc>
  <rcc rId="9426" sId="1" odxf="1" s="1" dxf="1">
    <nc r="N83">
      <f>N84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427" sId="1">
    <nc r="O83">
      <f>M83+N83</f>
    </nc>
  </rcc>
  <rcc rId="9428" sId="1" odxf="1" s="1" dxf="1">
    <nc r="N84">
      <f>N85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429" sId="1">
    <nc r="O84">
      <f>M84+N84</f>
    </nc>
  </rcc>
  <rfmt sheetId="1" s="1" sqref="N85" start="0" length="0">
    <dxf>
      <font>
        <b val="0"/>
        <sz val="12"/>
        <color rgb="FF000000"/>
        <name val="Times New Roman"/>
        <family val="1"/>
        <charset val="204"/>
        <scheme val="none"/>
      </font>
      <alignment wrapText="0" shrinkToFit="1"/>
    </dxf>
  </rfmt>
  <rcc rId="9430" sId="1">
    <nc r="O85">
      <f>M85+N85</f>
    </nc>
  </rcc>
  <rcc rId="9431" sId="1" odxf="1" s="1" dxf="1">
    <nc r="N86">
      <f>N87+N90+N93+N96+N102+N106+N109+N112+N115+N118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432" sId="1">
    <nc r="O86">
      <f>M86+N86</f>
    </nc>
  </rcc>
  <rcc rId="9433" sId="1" odxf="1" s="1" dxf="1">
    <nc r="N87">
      <f>N88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434" sId="1">
    <nc r="O87">
      <f>M87+N87</f>
    </nc>
  </rcc>
  <rcc rId="9435" sId="1" odxf="1" s="1" dxf="1">
    <nc r="N88">
      <f>N89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436" sId="1">
    <nc r="O88">
      <f>M88+N88</f>
    </nc>
  </rcc>
  <rfmt sheetId="1" s="1" sqref="N89" start="0" length="0">
    <dxf>
      <font>
        <b val="0"/>
        <sz val="12"/>
        <color rgb="FF000000"/>
        <name val="Times New Roman"/>
        <family val="1"/>
        <charset val="204"/>
        <scheme val="none"/>
      </font>
      <alignment wrapText="0" shrinkToFit="1"/>
    </dxf>
  </rfmt>
  <rcc rId="9437" sId="1">
    <nc r="O89">
      <f>M89+N89</f>
    </nc>
  </rcc>
  <rcc rId="9438" sId="1" odxf="1" s="1" dxf="1">
    <nc r="N90">
      <f>N91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439" sId="1">
    <nc r="O90">
      <f>M90+N90</f>
    </nc>
  </rcc>
  <rcc rId="9440" sId="1" odxf="1" s="1" dxf="1">
    <nc r="N91">
      <f>N92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441" sId="1">
    <nc r="O91">
      <f>M91+N91</f>
    </nc>
  </rcc>
  <rfmt sheetId="1" s="1" sqref="N92" start="0" length="0">
    <dxf>
      <font>
        <b val="0"/>
        <sz val="12"/>
        <color rgb="FF000000"/>
        <name val="Times New Roman"/>
        <family val="1"/>
        <charset val="204"/>
        <scheme val="none"/>
      </font>
      <alignment wrapText="0" shrinkToFit="1"/>
    </dxf>
  </rfmt>
  <rcc rId="9442" sId="1">
    <nc r="O92">
      <f>M92+N92</f>
    </nc>
  </rcc>
  <rcc rId="9443" sId="1" odxf="1" s="1" dxf="1">
    <nc r="N93">
      <f>N94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444" sId="1">
    <nc r="O93">
      <f>M93+N93</f>
    </nc>
  </rcc>
  <rcc rId="9445" sId="1" odxf="1" s="1" dxf="1">
    <nc r="N94">
      <f>N95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446" sId="1">
    <nc r="O94">
      <f>M94+N94</f>
    </nc>
  </rcc>
  <rfmt sheetId="1" s="1" sqref="N95" start="0" length="0">
    <dxf>
      <font>
        <b val="0"/>
        <sz val="12"/>
        <color rgb="FF000000"/>
        <name val="Times New Roman"/>
        <family val="1"/>
        <charset val="204"/>
        <scheme val="none"/>
      </font>
      <alignment wrapText="0" shrinkToFit="1"/>
    </dxf>
  </rfmt>
  <rcc rId="9447" sId="1">
    <nc r="O95">
      <f>M95+N95</f>
    </nc>
  </rcc>
  <rcc rId="9448" sId="1" odxf="1" s="1" dxf="1">
    <nc r="N96">
      <f>N97+N100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449" sId="1">
    <nc r="O96">
      <f>M96+N96</f>
    </nc>
  </rcc>
  <rcc rId="9450" sId="1" odxf="1" s="1" dxf="1">
    <nc r="N97">
      <f>N98+N99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451" sId="1">
    <nc r="O97">
      <f>M97+N97</f>
    </nc>
  </rcc>
  <rfmt sheetId="1" s="1" sqref="N98" start="0" length="0">
    <dxf>
      <font>
        <b val="0"/>
        <sz val="12"/>
        <color rgb="FF000000"/>
        <name val="Times New Roman"/>
        <family val="1"/>
        <charset val="204"/>
        <scheme val="none"/>
      </font>
      <alignment wrapText="0" shrinkToFit="1"/>
    </dxf>
  </rfmt>
  <rcc rId="9452" sId="1">
    <nc r="O98">
      <f>M98+N98</f>
    </nc>
  </rcc>
  <rfmt sheetId="1" s="1" sqref="N99" start="0" length="0">
    <dxf>
      <font>
        <b val="0"/>
        <sz val="12"/>
        <color rgb="FF000000"/>
        <name val="Times New Roman"/>
        <family val="1"/>
        <charset val="204"/>
        <scheme val="none"/>
      </font>
      <alignment wrapText="0" shrinkToFit="1"/>
    </dxf>
  </rfmt>
  <rcc rId="9453" sId="1">
    <nc r="O99">
      <f>M99+N99</f>
    </nc>
  </rcc>
  <rcc rId="9454" sId="1" odxf="1" s="1" dxf="1">
    <nc r="N100">
      <f>N101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455" sId="1">
    <nc r="O100">
      <f>M100+N100</f>
    </nc>
  </rcc>
  <rfmt sheetId="1" s="1" sqref="N101" start="0" length="0">
    <dxf>
      <font>
        <b val="0"/>
        <sz val="12"/>
        <color rgb="FF000000"/>
        <name val="Times New Roman"/>
        <family val="1"/>
        <charset val="204"/>
        <scheme val="none"/>
      </font>
      <alignment wrapText="0" shrinkToFit="1"/>
    </dxf>
  </rfmt>
  <rcc rId="9456" sId="1">
    <nc r="O101">
      <f>M101+N101</f>
    </nc>
  </rcc>
  <rcc rId="9457" sId="1" odxf="1" s="1" dxf="1">
    <nc r="N102">
      <f>N103</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458" sId="1">
    <nc r="O102">
      <f>M102+N102</f>
    </nc>
  </rcc>
  <rcc rId="9459" sId="1" odxf="1" s="1" dxf="1">
    <nc r="N103">
      <f>N104+N105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460" sId="1">
    <nc r="O103">
      <f>M103+N103</f>
    </nc>
  </rcc>
  <rfmt sheetId="1" s="1" sqref="N104" start="0" length="0">
    <dxf>
      <font>
        <b val="0"/>
        <sz val="12"/>
        <color rgb="FF000000"/>
        <name val="Times New Roman"/>
        <family val="1"/>
        <charset val="204"/>
        <scheme val="none"/>
      </font>
      <alignment wrapText="0" shrinkToFit="1"/>
    </dxf>
  </rfmt>
  <rcc rId="9461" sId="1">
    <nc r="O104">
      <f>M104+N104</f>
    </nc>
  </rcc>
  <rfmt sheetId="1" s="1" sqref="N105" start="0" length="0">
    <dxf>
      <font>
        <b val="0"/>
        <sz val="12"/>
        <color rgb="FF000000"/>
        <name val="Times New Roman"/>
        <family val="1"/>
        <charset val="204"/>
        <scheme val="none"/>
      </font>
      <alignment wrapText="0" shrinkToFit="1"/>
    </dxf>
  </rfmt>
  <rcc rId="9462" sId="1">
    <nc r="O105">
      <f>M105+N105</f>
    </nc>
  </rcc>
  <rcc rId="9463" sId="1" odxf="1" s="1" dxf="1">
    <nc r="N106">
      <f>N107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464" sId="1">
    <nc r="O106">
      <f>M106+N106</f>
    </nc>
  </rcc>
  <rcc rId="9465" sId="1" odxf="1" s="1" dxf="1">
    <nc r="N107">
      <f>N108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466" sId="1">
    <nc r="O107">
      <f>M107+N107</f>
    </nc>
  </rcc>
  <rfmt sheetId="1" s="1" sqref="N108" start="0" length="0">
    <dxf>
      <font>
        <b val="0"/>
        <sz val="12"/>
        <color rgb="FF000000"/>
        <name val="Times New Roman"/>
        <family val="1"/>
        <charset val="204"/>
        <scheme val="none"/>
      </font>
      <alignment wrapText="0" shrinkToFit="1"/>
    </dxf>
  </rfmt>
  <rcc rId="9467" sId="1">
    <nc r="O108">
      <f>M108+N108</f>
    </nc>
  </rcc>
  <rfmt sheetId="1" s="1" sqref="N109" start="0" length="0">
    <dxf>
      <font>
        <b val="0"/>
        <sz val="12"/>
        <color rgb="FF000000"/>
        <name val="Times New Roman"/>
        <family val="1"/>
        <charset val="204"/>
        <scheme val="none"/>
      </font>
      <alignment wrapText="0" shrinkToFit="1"/>
    </dxf>
  </rfmt>
  <rcc rId="9468" sId="1">
    <nc r="O109">
      <f>M109+N109</f>
    </nc>
  </rcc>
  <rcc rId="9469" sId="1" odxf="1" s="1" dxf="1">
    <nc r="N110">
      <f>N111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470" sId="1">
    <nc r="O110">
      <f>M110+N110</f>
    </nc>
  </rcc>
  <rfmt sheetId="1" s="1" sqref="N111" start="0" length="0">
    <dxf>
      <font>
        <b val="0"/>
        <sz val="12"/>
        <color rgb="FF000000"/>
        <name val="Times New Roman"/>
        <family val="1"/>
        <charset val="204"/>
        <scheme val="none"/>
      </font>
      <alignment wrapText="0" shrinkToFit="1"/>
    </dxf>
  </rfmt>
  <rcc rId="9471" sId="1">
    <nc r="O111">
      <f>M111+N111</f>
    </nc>
  </rcc>
  <rcc rId="9472" sId="1" odxf="1" s="1" dxf="1">
    <nc r="N112">
      <f>N113</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473" sId="1">
    <nc r="O112">
      <f>M112+N112</f>
    </nc>
  </rcc>
  <rcc rId="9474" sId="1" odxf="1" s="1" dxf="1">
    <nc r="N113">
      <f>N114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475" sId="1">
    <nc r="O113">
      <f>M113+N113</f>
    </nc>
  </rcc>
  <rfmt sheetId="1" s="1" sqref="N114" start="0" length="0">
    <dxf>
      <font>
        <b val="0"/>
        <sz val="12"/>
        <color rgb="FF000000"/>
        <name val="Times New Roman"/>
        <family val="1"/>
        <charset val="204"/>
        <scheme val="none"/>
      </font>
      <alignment wrapText="0" shrinkToFit="1"/>
    </dxf>
  </rfmt>
  <rcc rId="9476" sId="1">
    <nc r="O114">
      <f>M114+N114</f>
    </nc>
  </rcc>
  <rcc rId="9477" sId="1" odxf="1" s="1" dxf="1">
    <nc r="N115">
      <f>N116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478" sId="1">
    <nc r="O115">
      <f>M115+N115</f>
    </nc>
  </rcc>
  <rcc rId="9479" sId="1" odxf="1" s="1" dxf="1">
    <nc r="N116">
      <f>N117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480" sId="1">
    <nc r="O116">
      <f>M116+N116</f>
    </nc>
  </rcc>
  <rfmt sheetId="1" s="1" sqref="N117" start="0" length="0">
    <dxf>
      <font>
        <b val="0"/>
        <sz val="12"/>
        <color rgb="FF000000"/>
        <name val="Times New Roman"/>
        <family val="1"/>
        <charset val="204"/>
        <scheme val="none"/>
      </font>
      <alignment wrapText="0" shrinkToFit="1"/>
    </dxf>
  </rfmt>
  <rcc rId="9481" sId="1">
    <nc r="O117">
      <f>M117+N117</f>
    </nc>
  </rcc>
  <rcc rId="9482" sId="1" odxf="1" s="1" dxf="1">
    <nc r="N118">
      <f>N119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483" sId="1">
    <nc r="O118">
      <f>M118+N118</f>
    </nc>
  </rcc>
  <rcc rId="9484" sId="1" odxf="1" s="1" dxf="1">
    <nc r="N119">
      <f>N120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485" sId="1">
    <nc r="O119">
      <f>M119+N119</f>
    </nc>
  </rcc>
  <rfmt sheetId="1" s="1" sqref="N120" start="0" length="0">
    <dxf>
      <font>
        <b val="0"/>
        <sz val="12"/>
        <color rgb="FF000000"/>
        <name val="Times New Roman"/>
        <family val="1"/>
        <charset val="204"/>
        <scheme val="none"/>
      </font>
      <alignment wrapText="0" shrinkToFit="1"/>
    </dxf>
  </rfmt>
  <rcc rId="9486" sId="1">
    <nc r="O120">
      <f>M120+N120</f>
    </nc>
  </rcc>
  <rcc rId="9487" sId="1" odxf="1" s="1" dxf="1">
    <nc r="N121">
      <f>N122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488" sId="1">
    <nc r="O121">
      <f>M121+N121</f>
    </nc>
  </rcc>
  <rcc rId="9489" sId="1" odxf="1" s="1" dxf="1">
    <nc r="N122">
      <f>N123</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490" sId="1">
    <nc r="O122">
      <f>M122+N122</f>
    </nc>
  </rcc>
  <rcc rId="9491" sId="1" odxf="1" s="1" dxf="1">
    <nc r="N123">
      <f>N124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492" sId="1">
    <nc r="O123">
      <f>M123+N123</f>
    </nc>
  </rcc>
  <rcc rId="9493" sId="1" odxf="1" s="1" dxf="1">
    <nc r="N124">
      <f>N125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494" sId="1">
    <nc r="O124">
      <f>M124+N124</f>
    </nc>
  </rcc>
  <rfmt sheetId="1" s="1" sqref="N125" start="0" length="0">
    <dxf>
      <font>
        <b val="0"/>
        <sz val="12"/>
        <color rgb="FF000000"/>
        <name val="Times New Roman"/>
        <family val="1"/>
        <charset val="204"/>
        <scheme val="none"/>
      </font>
      <alignment wrapText="0" shrinkToFit="1"/>
    </dxf>
  </rfmt>
  <rcc rId="9495" sId="1">
    <nc r="O125">
      <f>M125+N125</f>
    </nc>
  </rcc>
  <rcc rId="9496" sId="1" odxf="1" s="1" dxf="1">
    <nc r="N126">
      <f>N127+N137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497" sId="1">
    <nc r="O126">
      <f>M126+N126</f>
    </nc>
  </rcc>
  <rcc rId="9498" sId="1" odxf="1" s="1" dxf="1">
    <nc r="N127">
      <f>N128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499" sId="1">
    <nc r="O127">
      <f>M127+N127</f>
    </nc>
  </rcc>
  <rcc rId="9500" sId="1" odxf="1" s="1" dxf="1">
    <nc r="N128">
      <f>N129+N134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501" sId="1">
    <nc r="O128">
      <f>M128+N128</f>
    </nc>
  </rcc>
  <rcc rId="9502" sId="1" odxf="1" s="1" dxf="1">
    <nc r="N129">
      <f>N130+N132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503" sId="1">
    <nc r="O129">
      <f>M129+N129</f>
    </nc>
  </rcc>
  <rcc rId="9504" sId="1" odxf="1" s="1" dxf="1">
    <nc r="N130">
      <f>N131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505" sId="1">
    <nc r="O130">
      <f>M130+N130</f>
    </nc>
  </rcc>
  <rfmt sheetId="1" s="1" sqref="N131" start="0" length="0">
    <dxf>
      <font>
        <b val="0"/>
        <sz val="12"/>
        <color rgb="FF000000"/>
        <name val="Times New Roman"/>
        <family val="1"/>
        <charset val="204"/>
        <scheme val="none"/>
      </font>
      <alignment wrapText="0" shrinkToFit="1"/>
    </dxf>
  </rfmt>
  <rcc rId="9506" sId="1">
    <nc r="O131">
      <f>M131+N131</f>
    </nc>
  </rcc>
  <rcc rId="9507" sId="1" odxf="1" s="1" dxf="1">
    <nc r="N132">
      <f>N133</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508" sId="1">
    <nc r="O132">
      <f>M132+N132</f>
    </nc>
  </rcc>
  <rfmt sheetId="1" s="1" sqref="N133" start="0" length="0">
    <dxf>
      <font>
        <b val="0"/>
        <sz val="12"/>
        <color rgb="FF000000"/>
        <name val="Times New Roman"/>
        <family val="1"/>
        <charset val="204"/>
        <scheme val="none"/>
      </font>
      <alignment wrapText="0" shrinkToFit="1"/>
    </dxf>
  </rfmt>
  <rcc rId="9509" sId="1">
    <nc r="O133">
      <f>M133+N133</f>
    </nc>
  </rcc>
  <rcc rId="9510" sId="1" odxf="1" s="1" dxf="1">
    <nc r="N134">
      <f>N135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511" sId="1">
    <nc r="O134">
      <f>M134+N134</f>
    </nc>
  </rcc>
  <rcc rId="9512" sId="1" odxf="1" s="1" dxf="1">
    <nc r="N135">
      <f>N136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513" sId="1">
    <nc r="O135">
      <f>M135+N135</f>
    </nc>
  </rcc>
  <rfmt sheetId="1" s="1" sqref="N136" start="0" length="0">
    <dxf>
      <font>
        <b val="0"/>
        <sz val="12"/>
        <color rgb="FF000000"/>
        <name val="Times New Roman"/>
        <family val="1"/>
        <charset val="204"/>
        <scheme val="none"/>
      </font>
      <alignment wrapText="0" shrinkToFit="1"/>
    </dxf>
  </rfmt>
  <rcc rId="9514" sId="1">
    <nc r="O136">
      <f>M136+N136</f>
    </nc>
  </rcc>
  <rcc rId="9515" sId="1" odxf="1" s="1" dxf="1">
    <nc r="N137">
      <f>N142+N138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516" sId="1">
    <nc r="O137">
      <f>M137+N137</f>
    </nc>
  </rcc>
  <rcc rId="9517" sId="1" odxf="1" s="1" dxf="1">
    <nc r="N138">
      <f>N139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518" sId="1">
    <nc r="O138">
      <f>M138+N138</f>
    </nc>
  </rcc>
  <rcc rId="9519" sId="1" odxf="1" s="1" dxf="1">
    <nc r="N139">
      <f>N140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520" sId="1">
    <nc r="O139">
      <f>M139+N139</f>
    </nc>
  </rcc>
  <rcc rId="9521" sId="1" odxf="1" s="1" dxf="1">
    <nc r="N140">
      <f>N141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522" sId="1">
    <nc r="O140">
      <f>M140+N140</f>
    </nc>
  </rcc>
  <rfmt sheetId="1" s="1" sqref="N141" start="0" length="0">
    <dxf>
      <font>
        <b val="0"/>
        <sz val="12"/>
        <color rgb="FF000000"/>
        <name val="Times New Roman"/>
        <family val="1"/>
        <charset val="204"/>
        <scheme val="none"/>
      </font>
      <alignment wrapText="0" shrinkToFit="1"/>
    </dxf>
  </rfmt>
  <rcc rId="9523" sId="1">
    <nc r="O141">
      <f>M141+N141</f>
    </nc>
  </rcc>
  <rcc rId="9524" sId="1" odxf="1" s="1" dxf="1">
    <nc r="N142">
      <f>N143+N146+N149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525" sId="1">
    <nc r="O142">
      <f>M142+N142</f>
    </nc>
  </rcc>
  <rcc rId="9526" sId="1" odxf="1" s="1" dxf="1">
    <nc r="N143">
      <f>N144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527" sId="1">
    <nc r="O143">
      <f>M143+N143</f>
    </nc>
  </rcc>
  <rcc rId="9528" sId="1" odxf="1" s="1" dxf="1">
    <nc r="N144">
      <f>N145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529" sId="1">
    <nc r="O144">
      <f>M144+N144</f>
    </nc>
  </rcc>
  <rfmt sheetId="1" s="1" sqref="N145" start="0" length="0">
    <dxf>
      <font>
        <b val="0"/>
        <sz val="12"/>
        <color rgb="FF000000"/>
        <name val="Times New Roman"/>
        <family val="1"/>
        <charset val="204"/>
        <scheme val="none"/>
      </font>
      <alignment wrapText="0" shrinkToFit="1"/>
    </dxf>
  </rfmt>
  <rcc rId="9530" sId="1">
    <nc r="O145">
      <f>M145+N145</f>
    </nc>
  </rcc>
  <rcc rId="9531" sId="1" odxf="1" s="1" dxf="1">
    <nc r="N146">
      <f>N147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532" sId="1">
    <nc r="O146">
      <f>M146+N146</f>
    </nc>
  </rcc>
  <rcc rId="9533" sId="1" odxf="1" s="1" dxf="1">
    <nc r="N147">
      <f>N148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534" sId="1">
    <nc r="O147">
      <f>M147+N147</f>
    </nc>
  </rcc>
  <rfmt sheetId="1" s="1" sqref="N148" start="0" length="0">
    <dxf>
      <font>
        <b val="0"/>
        <sz val="12"/>
        <color rgb="FF000000"/>
        <name val="Times New Roman"/>
        <family val="1"/>
        <charset val="204"/>
        <scheme val="none"/>
      </font>
      <alignment wrapText="0" shrinkToFit="1"/>
    </dxf>
  </rfmt>
  <rcc rId="9535" sId="1">
    <nc r="O148">
      <f>M148+N148</f>
    </nc>
  </rcc>
  <rcc rId="9536" sId="1" odxf="1" s="1" dxf="1">
    <nc r="N149">
      <f>N150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537" sId="1">
    <nc r="O149">
      <f>M149+N149</f>
    </nc>
  </rcc>
  <rcc rId="9538" sId="1" odxf="1" s="1" dxf="1">
    <nc r="N150">
      <f>N151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539" sId="1">
    <nc r="O150">
      <f>M150+N150</f>
    </nc>
  </rcc>
  <rfmt sheetId="1" s="1" sqref="N151" start="0" length="0">
    <dxf>
      <font>
        <b val="0"/>
        <sz val="12"/>
        <color rgb="FF000000"/>
        <name val="Times New Roman"/>
        <family val="1"/>
        <charset val="204"/>
        <scheme val="none"/>
      </font>
      <alignment wrapText="0" shrinkToFit="1"/>
    </dxf>
  </rfmt>
  <rcc rId="9540" sId="1">
    <nc r="O151">
      <f>M151+N151</f>
    </nc>
  </rcc>
  <rcc rId="9541" sId="1" odxf="1" s="1" dxf="1">
    <nc r="N152">
      <f>N153+N171+N176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542" sId="1">
    <nc r="O152">
      <f>M152+N152</f>
    </nc>
  </rcc>
  <rcc rId="9543" sId="1" odxf="1" s="1" dxf="1">
    <nc r="N153">
      <f>N154+N163+N167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544" sId="1">
    <nc r="O153">
      <f>M153+N153</f>
    </nc>
  </rcc>
  <rcc rId="9545" sId="1" odxf="1" s="1" dxf="1">
    <nc r="N154">
      <f>N155+N160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546" sId="1">
    <nc r="O154">
      <f>M154+N154</f>
    </nc>
  </rcc>
  <rcc rId="9547" sId="1" odxf="1" s="1" dxf="1">
    <nc r="N155">
      <f>N156+N158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548" sId="1">
    <nc r="O155">
      <f>M155+N155</f>
    </nc>
  </rcc>
  <rcc rId="9549" sId="1" odxf="1" s="1" dxf="1">
    <nc r="N156">
      <f>N157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550" sId="1">
    <nc r="O156">
      <f>M156+N156</f>
    </nc>
  </rcc>
  <rfmt sheetId="1" s="1" sqref="N157" start="0" length="0">
    <dxf>
      <font>
        <b val="0"/>
        <sz val="12"/>
        <color rgb="FF000000"/>
        <name val="Times New Roman"/>
        <family val="1"/>
        <charset val="204"/>
        <scheme val="none"/>
      </font>
      <alignment wrapText="0" shrinkToFit="1"/>
    </dxf>
  </rfmt>
  <rcc rId="9551" sId="1">
    <nc r="O157">
      <f>M157+N157</f>
    </nc>
  </rcc>
  <rcc rId="9552" sId="1" odxf="1" s="1" dxf="1">
    <nc r="N158">
      <f>N159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553" sId="1">
    <nc r="O158">
      <f>M158+N158</f>
    </nc>
  </rcc>
  <rfmt sheetId="1" s="1" sqref="N159" start="0" length="0">
    <dxf>
      <font>
        <b val="0"/>
        <sz val="12"/>
        <color rgb="FF000000"/>
        <name val="Times New Roman"/>
        <family val="1"/>
        <charset val="204"/>
        <scheme val="none"/>
      </font>
      <alignment wrapText="0" shrinkToFit="1"/>
    </dxf>
  </rfmt>
  <rcc rId="9554" sId="1">
    <nc r="O159">
      <f>M159+N159</f>
    </nc>
  </rcc>
  <rcc rId="9555" sId="1" odxf="1" s="1" dxf="1">
    <nc r="N160">
      <f>N161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556" sId="1">
    <nc r="O160">
      <f>M160+N160</f>
    </nc>
  </rcc>
  <rcc rId="9557" sId="1" odxf="1" s="1" dxf="1">
    <nc r="N161">
      <f>N162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558" sId="1">
    <nc r="O161">
      <f>M161+N161</f>
    </nc>
  </rcc>
  <rfmt sheetId="1" s="1" sqref="N162" start="0" length="0">
    <dxf>
      <font>
        <b val="0"/>
        <sz val="12"/>
        <color rgb="FF000000"/>
        <name val="Times New Roman"/>
        <family val="1"/>
        <charset val="204"/>
        <scheme val="none"/>
      </font>
      <alignment wrapText="0" shrinkToFit="1"/>
    </dxf>
  </rfmt>
  <rcc rId="9559" sId="1">
    <nc r="O162">
      <f>M162+N162</f>
    </nc>
  </rcc>
  <rcc rId="9560" sId="1" odxf="1" s="1" dxf="1">
    <nc r="N163">
      <f>N164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561" sId="1">
    <nc r="O163">
      <f>M163+N163</f>
    </nc>
  </rcc>
  <rcc rId="9562" sId="1" odxf="1" s="1" dxf="1">
    <nc r="N164">
      <f>N165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563" sId="1">
    <nc r="O164">
      <f>M164+N164</f>
    </nc>
  </rcc>
  <rcc rId="9564" sId="1" odxf="1" s="1" dxf="1">
    <nc r="N165">
      <f>N166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565" sId="1">
    <nc r="O165">
      <f>M165+N165</f>
    </nc>
  </rcc>
  <rfmt sheetId="1" s="1" sqref="N166" start="0" length="0">
    <dxf>
      <font>
        <b val="0"/>
        <sz val="12"/>
        <color rgb="FF000000"/>
        <name val="Times New Roman"/>
        <family val="1"/>
        <charset val="204"/>
        <scheme val="none"/>
      </font>
      <alignment wrapText="0" shrinkToFit="1"/>
    </dxf>
  </rfmt>
  <rcc rId="9566" sId="1">
    <nc r="O166">
      <f>M166+N166</f>
    </nc>
  </rcc>
  <rcc rId="9567" sId="1" odxf="1" s="1" dxf="1">
    <nc r="N167">
      <f>N168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568" sId="1">
    <nc r="O167">
      <f>M167+N167</f>
    </nc>
  </rcc>
  <rcc rId="9569" sId="1" odxf="1" s="1" dxf="1">
    <nc r="N168">
      <f>N169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570" sId="1">
    <nc r="O168">
      <f>M168+N168</f>
    </nc>
  </rcc>
  <rcc rId="9571" sId="1" odxf="1" s="1" dxf="1">
    <nc r="N169">
      <f>N170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572" sId="1">
    <nc r="O169">
      <f>M169+N169</f>
    </nc>
  </rcc>
  <rcc rId="9573" sId="1" odxf="1" s="1" dxf="1" numFmtId="4">
    <nc r="N170">
      <v>0</v>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574" sId="1">
    <nc r="O170">
      <f>M170+N170</f>
    </nc>
  </rcc>
  <rcc rId="9575" sId="1" odxf="1" s="1" dxf="1">
    <nc r="N171">
      <f>N172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576" sId="1">
    <nc r="O171">
      <f>M171+N171</f>
    </nc>
  </rcc>
  <rcc rId="9577" sId="1" odxf="1" s="1" dxf="1">
    <nc r="N172">
      <f>N173</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578" sId="1">
    <nc r="O172">
      <f>M172+N172</f>
    </nc>
  </rcc>
  <rcc rId="9579" sId="1" odxf="1" s="1" dxf="1">
    <nc r="N173">
      <f>N174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580" sId="1">
    <nc r="O173">
      <f>M173+N173</f>
    </nc>
  </rcc>
  <rcc rId="9581" sId="1" odxf="1" s="1" dxf="1">
    <nc r="N174">
      <f>N175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582" sId="1">
    <nc r="O174">
      <f>M174+N174</f>
    </nc>
  </rcc>
  <rfmt sheetId="1" s="1" sqref="N175" start="0" length="0">
    <dxf>
      <font>
        <b val="0"/>
        <sz val="12"/>
        <color rgb="FF000000"/>
        <name val="Times New Roman"/>
        <family val="1"/>
        <charset val="204"/>
        <scheme val="none"/>
      </font>
      <alignment wrapText="0" shrinkToFit="1"/>
    </dxf>
  </rfmt>
  <rcc rId="9583" sId="1">
    <nc r="O175">
      <f>M175+N175</f>
    </nc>
  </rcc>
  <rcc rId="9584" sId="1" odxf="1" s="1" dxf="1">
    <nc r="N176">
      <f>N177+N181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585" sId="1">
    <nc r="O176">
      <f>M176+N176</f>
    </nc>
  </rcc>
  <rcc rId="9586" sId="1" odxf="1" s="1" dxf="1">
    <nc r="N177">
      <f>N178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587" sId="1">
    <nc r="O177">
      <f>M177+N177</f>
    </nc>
  </rcc>
  <rcc rId="9588" sId="1" odxf="1" s="1" dxf="1">
    <nc r="N178">
      <f>N179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589" sId="1">
    <nc r="O178">
      <f>M178+N178</f>
    </nc>
  </rcc>
  <rcc rId="9590" sId="1" odxf="1" s="1" dxf="1">
    <nc r="N179">
      <f>N180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591" sId="1">
    <nc r="O179">
      <f>M179+N179</f>
    </nc>
  </rcc>
  <rfmt sheetId="1" s="1" sqref="N180" start="0" length="0">
    <dxf>
      <font>
        <b val="0"/>
        <sz val="12"/>
        <color rgb="FF000000"/>
        <name val="Times New Roman"/>
        <family val="1"/>
        <charset val="204"/>
        <scheme val="none"/>
      </font>
      <alignment wrapText="0" shrinkToFit="1"/>
    </dxf>
  </rfmt>
  <rcc rId="9592" sId="1">
    <nc r="O180">
      <f>M180+N180</f>
    </nc>
  </rcc>
  <rcc rId="9593" sId="1" odxf="1" s="1" dxf="1">
    <nc r="N181">
      <f>N182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594" sId="1">
    <nc r="O181">
      <f>M181+N181</f>
    </nc>
  </rcc>
  <rcc rId="9595" sId="1" odxf="1" s="1" dxf="1">
    <nc r="N182">
      <f>N183</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596" sId="1">
    <nc r="O182">
      <f>M182+N182</f>
    </nc>
  </rcc>
  <rcc rId="9597" sId="1" odxf="1" s="1" dxf="1">
    <nc r="N183">
      <f>N184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598" sId="1">
    <nc r="O183">
      <f>M183+N183</f>
    </nc>
  </rcc>
  <rfmt sheetId="1" s="1" sqref="N184" start="0" length="0">
    <dxf>
      <font>
        <b val="0"/>
        <sz val="12"/>
        <color rgb="FF000000"/>
        <name val="Times New Roman"/>
        <family val="1"/>
        <charset val="204"/>
        <scheme val="none"/>
      </font>
      <alignment wrapText="0" shrinkToFit="1"/>
    </dxf>
  </rfmt>
  <rcc rId="9599" sId="1">
    <nc r="O184">
      <f>M184+N184</f>
    </nc>
  </rcc>
  <rcc rId="9600" sId="1" odxf="1" s="1" dxf="1">
    <nc r="N185">
      <f>N186+N223+N228+N257+N288+N306+N311+N358+N399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601" sId="1">
    <nc r="O185">
      <f>M185+N185</f>
    </nc>
  </rcc>
  <rcc rId="9602" sId="1" odxf="1" s="1" dxf="1">
    <nc r="N186">
      <f>N187+N212+N216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603" sId="1">
    <nc r="O186">
      <f>M186+N186</f>
    </nc>
  </rcc>
  <rcc rId="9604" sId="1" odxf="1" s="1" dxf="1">
    <nc r="N187">
      <f>N188+N193+N198+N201+N204+N209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605" sId="1">
    <nc r="O187">
      <f>M187+N187</f>
    </nc>
  </rcc>
  <rfmt sheetId="1" s="1" sqref="N188" start="0" length="0">
    <dxf>
      <font>
        <b val="0"/>
        <sz val="12"/>
        <color rgb="FF000000"/>
        <name val="Times New Roman"/>
        <family val="1"/>
        <charset val="204"/>
        <scheme val="none"/>
      </font>
      <alignment wrapText="0" shrinkToFit="1"/>
    </dxf>
  </rfmt>
  <rcc rId="9606" sId="1">
    <nc r="O188">
      <f>M188+N188</f>
    </nc>
  </rcc>
  <rcc rId="9607" sId="1" odxf="1" s="1" dxf="1">
    <nc r="N189">
      <f>N190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608" sId="1">
    <nc r="O189">
      <f>M189+N189</f>
    </nc>
  </rcc>
  <rfmt sheetId="1" s="1" sqref="N190" start="0" length="0">
    <dxf>
      <font>
        <b val="0"/>
        <sz val="12"/>
        <color rgb="FF000000"/>
        <name val="Times New Roman"/>
        <family val="1"/>
        <charset val="204"/>
        <scheme val="none"/>
      </font>
      <alignment wrapText="0" shrinkToFit="1"/>
    </dxf>
  </rfmt>
  <rcc rId="9609" sId="1">
    <nc r="O190">
      <f>M190+N190</f>
    </nc>
  </rcc>
  <rcc rId="9610" sId="1" odxf="1" s="1" dxf="1">
    <nc r="N191">
      <f>N192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611" sId="1">
    <nc r="O191">
      <f>M191+N191</f>
    </nc>
  </rcc>
  <rfmt sheetId="1" s="1" sqref="N192" start="0" length="0">
    <dxf>
      <font>
        <b val="0"/>
        <sz val="12"/>
        <color rgb="FF000000"/>
        <name val="Times New Roman"/>
        <family val="1"/>
        <charset val="204"/>
        <scheme val="none"/>
      </font>
      <alignment wrapText="0" shrinkToFit="1"/>
    </dxf>
  </rfmt>
  <rcc rId="9612" sId="1">
    <nc r="O192">
      <f>M192+N192</f>
    </nc>
  </rcc>
  <rcc rId="9613" sId="1" odxf="1" s="1" dxf="1">
    <nc r="N193">
      <f>N194+N196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614" sId="1">
    <nc r="O193">
      <f>M193+N193</f>
    </nc>
  </rcc>
  <rcc rId="9615" sId="1" odxf="1" s="1" dxf="1">
    <nc r="N194">
      <f>N195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616" sId="1">
    <nc r="O194">
      <f>M194+N194</f>
    </nc>
  </rcc>
  <rfmt sheetId="1" s="1" sqref="N195" start="0" length="0">
    <dxf>
      <font>
        <b val="0"/>
        <sz val="12"/>
        <color rgb="FF000000"/>
        <name val="Times New Roman"/>
        <family val="1"/>
        <charset val="204"/>
        <scheme val="none"/>
      </font>
      <alignment wrapText="0" shrinkToFit="1"/>
    </dxf>
  </rfmt>
  <rcc rId="9617" sId="1">
    <nc r="O195">
      <f>M195+N195</f>
    </nc>
  </rcc>
  <rcc rId="9618" sId="1" odxf="1" s="1" dxf="1">
    <nc r="N196">
      <f>N197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619" sId="1">
    <nc r="O196">
      <f>M196+N196</f>
    </nc>
  </rcc>
  <rfmt sheetId="1" s="1" sqref="N197" start="0" length="0">
    <dxf>
      <font>
        <b val="0"/>
        <sz val="12"/>
        <color rgb="FF000000"/>
        <name val="Times New Roman"/>
        <family val="1"/>
        <charset val="204"/>
        <scheme val="none"/>
      </font>
      <alignment wrapText="0" shrinkToFit="1"/>
    </dxf>
  </rfmt>
  <rcc rId="9620" sId="1">
    <nc r="O197">
      <f>M197+N197</f>
    </nc>
  </rcc>
  <rcc rId="9621" sId="1" odxf="1" s="1" dxf="1">
    <nc r="N198">
      <f>N199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622" sId="1">
    <nc r="O198">
      <f>M198+N198</f>
    </nc>
  </rcc>
  <rcc rId="9623" sId="1" odxf="1" s="1" dxf="1">
    <nc r="N199">
      <f>N200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624" sId="1">
    <nc r="O199">
      <f>M199+N199</f>
    </nc>
  </rcc>
  <rfmt sheetId="1" s="1" sqref="N200" start="0" length="0">
    <dxf>
      <font>
        <b val="0"/>
        <sz val="12"/>
        <color rgb="FF000000"/>
        <name val="Times New Roman"/>
        <family val="1"/>
        <charset val="204"/>
        <scheme val="none"/>
      </font>
      <alignment wrapText="0" shrinkToFit="1"/>
    </dxf>
  </rfmt>
  <rcc rId="9625" sId="1">
    <nc r="O200">
      <f>M200+N200</f>
    </nc>
  </rcc>
  <rcc rId="9626" sId="1" odxf="1" s="1" dxf="1">
    <nc r="N201">
      <f>N202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627" sId="1">
    <nc r="O201">
      <f>M201+N201</f>
    </nc>
  </rcc>
  <rcc rId="9628" sId="1" odxf="1" s="1" dxf="1">
    <nc r="N202">
      <f>N203</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629" sId="1">
    <nc r="O202">
      <f>M202+N202</f>
    </nc>
  </rcc>
  <rfmt sheetId="1" s="1" sqref="N203" start="0" length="0">
    <dxf>
      <font>
        <b val="0"/>
        <sz val="12"/>
        <color rgb="FF000000"/>
        <name val="Times New Roman"/>
        <family val="1"/>
        <charset val="204"/>
        <scheme val="none"/>
      </font>
      <alignment wrapText="0" shrinkToFit="1"/>
    </dxf>
  </rfmt>
  <rcc rId="9630" sId="1">
    <nc r="O203">
      <f>M203+N203</f>
    </nc>
  </rcc>
  <rcc rId="9631" sId="1" odxf="1" s="1" dxf="1">
    <nc r="N204">
      <f>N205+N207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632" sId="1">
    <nc r="O204">
      <f>M204+N204</f>
    </nc>
  </rcc>
  <rcc rId="9633" sId="1" odxf="1" s="1" dxf="1">
    <nc r="N205">
      <f>N206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634" sId="1">
    <nc r="O205">
      <f>M205+N205</f>
    </nc>
  </rcc>
  <rfmt sheetId="1" s="1" sqref="N206" start="0" length="0">
    <dxf>
      <font>
        <b val="0"/>
        <sz val="12"/>
        <color rgb="FF000000"/>
        <name val="Times New Roman"/>
        <family val="1"/>
        <charset val="204"/>
        <scheme val="none"/>
      </font>
      <alignment wrapText="0" shrinkToFit="1"/>
    </dxf>
  </rfmt>
  <rcc rId="9635" sId="1">
    <nc r="O206">
      <f>M206+N206</f>
    </nc>
  </rcc>
  <rcc rId="9636" sId="1" odxf="1" s="1" dxf="1">
    <nc r="N207">
      <f>N208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637" sId="1">
    <nc r="O207">
      <f>M207+N207</f>
    </nc>
  </rcc>
  <rfmt sheetId="1" s="1" sqref="N208" start="0" length="0">
    <dxf>
      <font>
        <b val="0"/>
        <sz val="12"/>
        <color rgb="FF000000"/>
        <name val="Times New Roman"/>
        <family val="1"/>
        <charset val="204"/>
        <scheme val="none"/>
      </font>
      <alignment wrapText="0" shrinkToFit="1"/>
    </dxf>
  </rfmt>
  <rcc rId="9638" sId="1">
    <nc r="O208">
      <f>M208+N208</f>
    </nc>
  </rcc>
  <rcc rId="9639" sId="1" odxf="1" s="1" dxf="1">
    <nc r="N209">
      <f>N210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640" sId="1">
    <nc r="O209">
      <f>M209+N209</f>
    </nc>
  </rcc>
  <rcc rId="9641" sId="1" odxf="1" s="1" dxf="1">
    <nc r="N210">
      <f>N211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642" sId="1">
    <nc r="O210">
      <f>M210+N210</f>
    </nc>
  </rcc>
  <rfmt sheetId="1" s="1" sqref="N211" start="0" length="0">
    <dxf>
      <font>
        <b val="0"/>
        <sz val="12"/>
        <color rgb="FF000000"/>
        <name val="Times New Roman"/>
        <family val="1"/>
        <charset val="204"/>
        <scheme val="none"/>
      </font>
      <alignment wrapText="0" shrinkToFit="1"/>
    </dxf>
  </rfmt>
  <rcc rId="9643" sId="1">
    <nc r="O211">
      <f>M211+N211</f>
    </nc>
  </rcc>
  <rcc rId="9644" sId="1" odxf="1" s="1" dxf="1">
    <nc r="N212">
      <f>N213</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645" sId="1">
    <nc r="O212">
      <f>M212+N212</f>
    </nc>
  </rcc>
  <rcc rId="9646" sId="1" odxf="1" s="1" dxf="1">
    <nc r="N213">
      <f>N214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647" sId="1">
    <nc r="O213">
      <f>M213+N213</f>
    </nc>
  </rcc>
  <rcc rId="9648" sId="1" odxf="1" s="1" dxf="1">
    <nc r="N214">
      <f>N215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649" sId="1">
    <nc r="O214">
      <f>M214+N214</f>
    </nc>
  </rcc>
  <rfmt sheetId="1" s="1" sqref="N215" start="0" length="0">
    <dxf>
      <font>
        <b val="0"/>
        <sz val="12"/>
        <color rgb="FF000000"/>
        <name val="Times New Roman"/>
        <family val="1"/>
        <charset val="204"/>
        <scheme val="none"/>
      </font>
      <alignment wrapText="0" shrinkToFit="1"/>
    </dxf>
  </rfmt>
  <rcc rId="9650" sId="1">
    <nc r="O215">
      <f>M215+N215</f>
    </nc>
  </rcc>
  <rcc rId="9651" sId="1" odxf="1" s="1" dxf="1">
    <nc r="N216">
      <f>N217+N220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652" sId="1">
    <nc r="O216">
      <f>M216+N216</f>
    </nc>
  </rcc>
  <rcc rId="9653" sId="1" odxf="1" s="1" dxf="1">
    <nc r="N217">
      <f>N218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654" sId="1">
    <nc r="O217">
      <f>M217+N217</f>
    </nc>
  </rcc>
  <rcc rId="9655" sId="1" odxf="1" s="1" dxf="1">
    <nc r="N218">
      <f>N219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656" sId="1">
    <nc r="O218">
      <f>M218+N218</f>
    </nc>
  </rcc>
  <rfmt sheetId="1" s="1" sqref="N219" start="0" length="0">
    <dxf>
      <font>
        <b val="0"/>
        <sz val="12"/>
        <color rgb="FF000000"/>
        <name val="Times New Roman"/>
        <family val="1"/>
        <charset val="204"/>
        <scheme val="none"/>
      </font>
      <alignment wrapText="0" shrinkToFit="1"/>
    </dxf>
  </rfmt>
  <rcc rId="9657" sId="1">
    <nc r="O219">
      <f>M219+N219</f>
    </nc>
  </rcc>
  <rcc rId="9658" sId="1" odxf="1" s="1" dxf="1">
    <nc r="N220">
      <f>N221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659" sId="1">
    <nc r="O220">
      <f>M220+N220</f>
    </nc>
  </rcc>
  <rcc rId="9660" sId="1" odxf="1" s="1" dxf="1">
    <nc r="N221">
      <f>N222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661" sId="1">
    <nc r="O221">
      <f>M221+N221</f>
    </nc>
  </rcc>
  <rfmt sheetId="1" s="1" sqref="N222" start="0" length="0">
    <dxf>
      <font>
        <b val="0"/>
        <sz val="12"/>
        <color rgb="FF000000"/>
        <name val="Times New Roman"/>
        <family val="1"/>
        <charset val="204"/>
        <scheme val="none"/>
      </font>
      <alignment wrapText="0" shrinkToFit="1"/>
    </dxf>
  </rfmt>
  <rcc rId="9662" sId="1">
    <nc r="O222">
      <f>M222+N222</f>
    </nc>
  </rcc>
  <rcc rId="9663" sId="1" odxf="1" s="1" dxf="1">
    <nc r="N223">
      <f>N224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664" sId="1">
    <nc r="O223">
      <f>M223+N223</f>
    </nc>
  </rcc>
  <rcc rId="9665" sId="1" odxf="1" s="1" dxf="1">
    <nc r="N224">
      <f>N225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666" sId="1">
    <nc r="O224">
      <f>M224+N224</f>
    </nc>
  </rcc>
  <rcc rId="9667" sId="1" odxf="1" s="1" dxf="1">
    <nc r="N225">
      <f>N226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668" sId="1">
    <nc r="O225">
      <f>M225+N225</f>
    </nc>
  </rcc>
  <rcc rId="9669" sId="1" odxf="1" s="1" dxf="1">
    <nc r="N226">
      <f>N227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670" sId="1">
    <nc r="O226">
      <f>M226+N226</f>
    </nc>
  </rcc>
  <rfmt sheetId="1" s="1" sqref="N227" start="0" length="0">
    <dxf>
      <font>
        <b val="0"/>
        <sz val="12"/>
        <color rgb="FF000000"/>
        <name val="Times New Roman"/>
        <family val="1"/>
        <charset val="204"/>
        <scheme val="none"/>
      </font>
      <alignment wrapText="0" shrinkToFit="1"/>
    </dxf>
  </rfmt>
  <rcc rId="9671" sId="1">
    <nc r="O227">
      <f>M227+N227</f>
    </nc>
  </rcc>
  <rcc rId="9672" sId="1" odxf="1" s="1" dxf="1">
    <nc r="N228">
      <f>N229+N250+N238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673" sId="1">
    <nc r="O228">
      <f>M228+N228</f>
    </nc>
  </rcc>
  <rcc rId="9674" sId="1" odxf="1" s="1" dxf="1">
    <nc r="N229">
      <f>N230+N235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675" sId="1">
    <nc r="O229">
      <f>M229+N229</f>
    </nc>
  </rcc>
  <rcc rId="9676" sId="1" odxf="1" s="1" dxf="1">
    <nc r="N230">
      <f>N231+N233</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677" sId="1">
    <nc r="O230">
      <f>M230+N230</f>
    </nc>
  </rcc>
  <rcc rId="9678" sId="1" odxf="1" s="1" dxf="1">
    <nc r="N231">
      <f>N232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679" sId="1">
    <nc r="O231">
      <f>M231+N231</f>
    </nc>
  </rcc>
  <rfmt sheetId="1" s="1" sqref="N232" start="0" length="0">
    <dxf>
      <font>
        <b val="0"/>
        <sz val="12"/>
        <color rgb="FF000000"/>
        <name val="Times New Roman"/>
        <family val="1"/>
        <charset val="204"/>
        <scheme val="none"/>
      </font>
      <alignment wrapText="0" shrinkToFit="1"/>
    </dxf>
  </rfmt>
  <rcc rId="9680" sId="1">
    <nc r="O232">
      <f>M232+N232</f>
    </nc>
  </rcc>
  <rcc rId="9681" sId="1" odxf="1" s="1" dxf="1">
    <nc r="N233">
      <f>N234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682" sId="1">
    <nc r="O233">
      <f>M233+N233</f>
    </nc>
  </rcc>
  <rfmt sheetId="1" s="1" sqref="N234" start="0" length="0">
    <dxf>
      <font>
        <b val="0"/>
        <sz val="12"/>
        <color rgb="FF000000"/>
        <name val="Times New Roman"/>
        <family val="1"/>
        <charset val="204"/>
        <scheme val="none"/>
      </font>
      <alignment wrapText="0" shrinkToFit="1"/>
    </dxf>
  </rfmt>
  <rcc rId="9683" sId="1">
    <nc r="O234">
      <f>M234+N234</f>
    </nc>
  </rcc>
  <rcc rId="9684" sId="1" odxf="1" s="1" dxf="1">
    <nc r="N235">
      <f>N236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685" sId="1">
    <nc r="O235">
      <f>M235+N235</f>
    </nc>
  </rcc>
  <rcc rId="9686" sId="1" odxf="1" s="1" dxf="1">
    <nc r="N236">
      <f>N237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687" sId="1">
    <nc r="O236">
      <f>M236+N236</f>
    </nc>
  </rcc>
  <rfmt sheetId="1" s="1" sqref="N237" start="0" length="0">
    <dxf>
      <font>
        <b val="0"/>
        <sz val="12"/>
        <color rgb="FF000000"/>
        <name val="Times New Roman"/>
        <family val="1"/>
        <charset val="204"/>
        <scheme val="none"/>
      </font>
      <alignment wrapText="0" shrinkToFit="1"/>
    </dxf>
  </rfmt>
  <rcc rId="9688" sId="1">
    <nc r="O237">
      <f>M237+N237</f>
    </nc>
  </rcc>
  <rcc rId="9689" sId="1" odxf="1" s="1" dxf="1">
    <nc r="N238">
      <f>N239+N244+N247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690" sId="1">
    <nc r="O238">
      <f>M238+N238</f>
    </nc>
  </rcc>
  <rcc rId="9691" sId="1" odxf="1" s="1" dxf="1">
    <nc r="N239">
      <f>N240+N242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692" sId="1">
    <nc r="O239">
      <f>M239+N239</f>
    </nc>
  </rcc>
  <rcc rId="9693" sId="1" odxf="1" s="1" dxf="1">
    <nc r="N240">
      <f>N241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694" sId="1">
    <nc r="O240">
      <f>M240+N240</f>
    </nc>
  </rcc>
  <rfmt sheetId="1" s="1" sqref="N241" start="0" length="0">
    <dxf>
      <font>
        <b val="0"/>
        <sz val="12"/>
        <color rgb="FF000000"/>
        <name val="Times New Roman"/>
        <family val="1"/>
        <charset val="204"/>
        <scheme val="none"/>
      </font>
      <alignment wrapText="0" shrinkToFit="1"/>
    </dxf>
  </rfmt>
  <rcc rId="9695" sId="1">
    <nc r="O241">
      <f>M241+N241</f>
    </nc>
  </rcc>
  <rcc rId="9696" sId="1" odxf="1" s="1" dxf="1">
    <nc r="N242">
      <f>N243</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697" sId="1">
    <nc r="O242">
      <f>M242+N242</f>
    </nc>
  </rcc>
  <rfmt sheetId="1" s="1" sqref="N243" start="0" length="0">
    <dxf>
      <font>
        <b val="0"/>
        <sz val="12"/>
        <color rgb="FF000000"/>
        <name val="Times New Roman"/>
        <family val="1"/>
        <charset val="204"/>
        <scheme val="none"/>
      </font>
      <alignment wrapText="0" shrinkToFit="1"/>
    </dxf>
  </rfmt>
  <rcc rId="9698" sId="1">
    <nc r="O243">
      <f>M243+N243</f>
    </nc>
  </rcc>
  <rcc rId="9699" sId="1" odxf="1" s="1" dxf="1">
    <nc r="N244">
      <f>N245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700" sId="1">
    <nc r="O244">
      <f>M244+N244</f>
    </nc>
  </rcc>
  <rcc rId="9701" sId="1" odxf="1" s="1" dxf="1">
    <nc r="N245">
      <f>N246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702" sId="1">
    <nc r="O245">
      <f>M245+N245</f>
    </nc>
  </rcc>
  <rfmt sheetId="1" s="1" sqref="N246" start="0" length="0">
    <dxf>
      <font>
        <b val="0"/>
        <sz val="12"/>
        <color rgb="FF000000"/>
        <name val="Times New Roman"/>
        <family val="1"/>
        <charset val="204"/>
        <scheme val="none"/>
      </font>
      <alignment wrapText="0" shrinkToFit="1"/>
    </dxf>
  </rfmt>
  <rcc rId="9703" sId="1">
    <nc r="O246">
      <f>M246+N246</f>
    </nc>
  </rcc>
  <rcc rId="9704" sId="1" odxf="1" s="1" dxf="1">
    <nc r="N247">
      <f>N248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705" sId="1">
    <nc r="O247">
      <f>M247+N247</f>
    </nc>
  </rcc>
  <rcc rId="9706" sId="1" odxf="1" s="1" dxf="1">
    <nc r="N248">
      <f>N249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707" sId="1">
    <nc r="O248">
      <f>M248+N248</f>
    </nc>
  </rcc>
  <rfmt sheetId="1" s="1" sqref="N249" start="0" length="0">
    <dxf>
      <font>
        <b val="0"/>
        <sz val="12"/>
        <color rgb="FF000000"/>
        <name val="Times New Roman"/>
        <family val="1"/>
        <charset val="204"/>
        <scheme val="none"/>
      </font>
      <alignment wrapText="0" shrinkToFit="1"/>
    </dxf>
  </rfmt>
  <rcc rId="9708" sId="1">
    <nc r="O249">
      <f>M249+N249</f>
    </nc>
  </rcc>
  <rcc rId="9709" sId="1" odxf="1" s="1" dxf="1">
    <nc r="N250">
      <f>N251+N254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710" sId="1">
    <nc r="O250">
      <f>M250+N250</f>
    </nc>
  </rcc>
  <rcc rId="9711" sId="1" odxf="1" s="1" dxf="1">
    <nc r="N251">
      <f>N252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712" sId="1">
    <nc r="O251">
      <f>M251+N251</f>
    </nc>
  </rcc>
  <rcc rId="9713" sId="1" odxf="1" s="1" dxf="1">
    <nc r="N252">
      <f>N253</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714" sId="1">
    <nc r="O252">
      <f>M252+N252</f>
    </nc>
  </rcc>
  <rfmt sheetId="1" s="1" sqref="N253" start="0" length="0">
    <dxf>
      <font>
        <b val="0"/>
        <sz val="12"/>
        <color rgb="FF000000"/>
        <name val="Times New Roman"/>
        <family val="1"/>
        <charset val="204"/>
        <scheme val="none"/>
      </font>
      <alignment wrapText="0" shrinkToFit="1"/>
    </dxf>
  </rfmt>
  <rcc rId="9715" sId="1">
    <nc r="O253">
      <f>M253+N253</f>
    </nc>
  </rcc>
  <rcc rId="9716" sId="1" odxf="1" s="1" dxf="1">
    <nc r="N254">
      <f>N255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717" sId="1">
    <nc r="O254">
      <f>M254+N254</f>
    </nc>
  </rcc>
  <rcc rId="9718" sId="1" odxf="1" s="1" dxf="1">
    <nc r="N255">
      <f>N256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719" sId="1">
    <nc r="O255">
      <f>M255+N255</f>
    </nc>
  </rcc>
  <rfmt sheetId="1" s="1" sqref="N256" start="0" length="0">
    <dxf>
      <font>
        <b val="0"/>
        <sz val="12"/>
        <color rgb="FF000000"/>
        <name val="Times New Roman"/>
        <family val="1"/>
        <charset val="204"/>
        <scheme val="none"/>
      </font>
      <alignment wrapText="0" shrinkToFit="1"/>
    </dxf>
  </rfmt>
  <rcc rId="9720" sId="1">
    <nc r="O256">
      <f>M256+N256</f>
    </nc>
  </rcc>
  <rcc rId="9721" sId="1" odxf="1" s="1" dxf="1">
    <nc r="N257">
      <f>N258+N265+N272+N279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722" sId="1">
    <nc r="O257">
      <f>M257+N257</f>
    </nc>
  </rcc>
  <rcc rId="9723" sId="1" odxf="1" s="1" dxf="1">
    <nc r="N258">
      <f>N259+N262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724" sId="1">
    <nc r="O258">
      <f>M258+N258</f>
    </nc>
  </rcc>
  <rcc rId="9725" sId="1" odxf="1" s="1" dxf="1">
    <nc r="N259">
      <f>N260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726" sId="1">
    <nc r="O259">
      <f>M259+N259</f>
    </nc>
  </rcc>
  <rcc rId="9727" sId="1" odxf="1" s="1" dxf="1">
    <nc r="N260">
      <f>N261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728" sId="1">
    <nc r="O260">
      <f>M260+N260</f>
    </nc>
  </rcc>
  <rfmt sheetId="1" s="1" sqref="N261" start="0" length="0">
    <dxf>
      <font>
        <b val="0"/>
        <sz val="12"/>
        <color rgb="FF000000"/>
        <name val="Times New Roman"/>
        <family val="1"/>
        <charset val="204"/>
        <scheme val="none"/>
      </font>
      <alignment wrapText="0" shrinkToFit="1"/>
    </dxf>
  </rfmt>
  <rcc rId="9729" sId="1">
    <nc r="O261">
      <f>M261+N261</f>
    </nc>
  </rcc>
  <rcc rId="9730" sId="1" odxf="1" s="1" dxf="1">
    <nc r="N262">
      <f>N263</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731" sId="1">
    <nc r="O262">
      <f>M262+N262</f>
    </nc>
  </rcc>
  <rcc rId="9732" sId="1" odxf="1" s="1" dxf="1">
    <nc r="N263">
      <f>N264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733" sId="1">
    <nc r="O263">
      <f>M263+N263</f>
    </nc>
  </rcc>
  <rfmt sheetId="1" s="1" sqref="N264" start="0" length="0">
    <dxf>
      <font>
        <b val="0"/>
        <sz val="12"/>
        <color rgb="FF000000"/>
        <name val="Times New Roman"/>
        <family val="1"/>
        <charset val="204"/>
        <scheme val="none"/>
      </font>
      <alignment wrapText="0" shrinkToFit="1"/>
    </dxf>
  </rfmt>
  <rcc rId="9734" sId="1">
    <nc r="O264">
      <f>M264+N264</f>
    </nc>
  </rcc>
  <rcc rId="9735" sId="1" odxf="1" s="1" dxf="1">
    <nc r="N265">
      <f>N269+N266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736" sId="1">
    <nc r="O265">
      <f>M265+N265</f>
    </nc>
  </rcc>
  <rcc rId="9737" sId="1" odxf="1" s="1" dxf="1">
    <nc r="N266">
      <f>N267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738" sId="1">
    <nc r="O266">
      <f>M266+N266</f>
    </nc>
  </rcc>
  <rcc rId="9739" sId="1" odxf="1" s="1" dxf="1">
    <nc r="N267">
      <f>N268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740" sId="1">
    <nc r="O267">
      <f>M267+N267</f>
    </nc>
  </rcc>
  <rfmt sheetId="1" s="1" sqref="N268" start="0" length="0">
    <dxf>
      <font>
        <b val="0"/>
        <sz val="12"/>
        <color rgb="FF000000"/>
        <name val="Times New Roman"/>
        <family val="1"/>
        <charset val="204"/>
        <scheme val="none"/>
      </font>
      <alignment wrapText="0" shrinkToFit="1"/>
    </dxf>
  </rfmt>
  <rcc rId="9741" sId="1">
    <nc r="O268">
      <f>M268+N268</f>
    </nc>
  </rcc>
  <rcc rId="9742" sId="1" odxf="1" s="1" dxf="1">
    <nc r="N269">
      <f>N270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743" sId="1">
    <nc r="O269">
      <f>M269+N269</f>
    </nc>
  </rcc>
  <rcc rId="9744" sId="1" odxf="1" s="1" dxf="1">
    <nc r="N270">
      <f>N271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745" sId="1">
    <nc r="O270">
      <f>M270+N270</f>
    </nc>
  </rcc>
  <rfmt sheetId="1" s="1" sqref="N271" start="0" length="0">
    <dxf>
      <font>
        <b val="0"/>
        <sz val="12"/>
        <color rgb="FF000000"/>
        <name val="Times New Roman"/>
        <family val="1"/>
        <charset val="204"/>
        <scheme val="none"/>
      </font>
      <alignment wrapText="0" shrinkToFit="1"/>
    </dxf>
  </rfmt>
  <rcc rId="9746" sId="1">
    <nc r="O271">
      <f>M271+N271</f>
    </nc>
  </rcc>
  <rcc rId="9747" sId="1" odxf="1" s="1" dxf="1">
    <nc r="N272">
      <f>N273+N276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748" sId="1">
    <nc r="O272">
      <f>M272+N272</f>
    </nc>
  </rcc>
  <rcc rId="9749" sId="1" odxf="1" s="1" dxf="1">
    <nc r="N273">
      <f>N274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750" sId="1">
    <nc r="O273">
      <f>M273+N273</f>
    </nc>
  </rcc>
  <rcc rId="9751" sId="1" odxf="1" s="1" dxf="1">
    <nc r="N274">
      <f>N275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752" sId="1">
    <nc r="O274">
      <f>M274+N274</f>
    </nc>
  </rcc>
  <rfmt sheetId="1" s="1" sqref="N275" start="0" length="0">
    <dxf>
      <font>
        <b val="0"/>
        <sz val="12"/>
        <color rgb="FF000000"/>
        <name val="Times New Roman"/>
        <family val="1"/>
        <charset val="204"/>
        <scheme val="none"/>
      </font>
      <alignment wrapText="0" shrinkToFit="1"/>
    </dxf>
  </rfmt>
  <rcc rId="9753" sId="1">
    <nc r="O275">
      <f>M275+N275</f>
    </nc>
  </rcc>
  <rcc rId="9754" sId="1" odxf="1" s="1" dxf="1">
    <nc r="N276">
      <f>N277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755" sId="1">
    <nc r="O276">
      <f>M276+N276</f>
    </nc>
  </rcc>
  <rcc rId="9756" sId="1" odxf="1" s="1" dxf="1">
    <nc r="N277">
      <f>N278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757" sId="1">
    <nc r="O277">
      <f>M277+N277</f>
    </nc>
  </rcc>
  <rfmt sheetId="1" s="1" sqref="N278" start="0" length="0">
    <dxf>
      <font>
        <b val="0"/>
        <sz val="12"/>
        <color rgb="FF000000"/>
        <name val="Times New Roman"/>
        <family val="1"/>
        <charset val="204"/>
        <scheme val="none"/>
      </font>
      <alignment wrapText="0" shrinkToFit="1"/>
    </dxf>
  </rfmt>
  <rcc rId="9758" sId="1">
    <nc r="O278">
      <f>M278+N278</f>
    </nc>
  </rcc>
  <rcc rId="9759" sId="1" odxf="1" s="1" dxf="1">
    <nc r="N279">
      <f>N280+N285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760" sId="1">
    <nc r="O279">
      <f>M279+N279</f>
    </nc>
  </rcc>
  <rcc rId="9761" sId="1" odxf="1" s="1" dxf="1">
    <nc r="N280">
      <f>N281+N283</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762" sId="1">
    <nc r="O280">
      <f>M280+N280</f>
    </nc>
  </rcc>
  <rcc rId="9763" sId="1" odxf="1" s="1" dxf="1">
    <nc r="N281">
      <f>N282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764" sId="1">
    <nc r="O281">
      <f>M281+N281</f>
    </nc>
  </rcc>
  <rfmt sheetId="1" s="1" sqref="N282" start="0" length="0">
    <dxf>
      <font>
        <b val="0"/>
        <sz val="12"/>
        <color rgb="FF000000"/>
        <name val="Times New Roman"/>
        <family val="1"/>
        <charset val="204"/>
        <scheme val="none"/>
      </font>
      <alignment wrapText="0" shrinkToFit="1"/>
    </dxf>
  </rfmt>
  <rcc rId="9765" sId="1">
    <nc r="O282">
      <f>M282+N282</f>
    </nc>
  </rcc>
  <rcc rId="9766" sId="1" odxf="1" s="1" dxf="1">
    <nc r="N283">
      <f>N284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767" sId="1">
    <nc r="O283">
      <f>M283+N283</f>
    </nc>
  </rcc>
  <rfmt sheetId="1" s="1" sqref="N284" start="0" length="0">
    <dxf>
      <font>
        <b val="0"/>
        <sz val="12"/>
        <color rgb="FF000000"/>
        <name val="Times New Roman"/>
        <family val="1"/>
        <charset val="204"/>
        <scheme val="none"/>
      </font>
      <alignment wrapText="0" shrinkToFit="1"/>
    </dxf>
  </rfmt>
  <rcc rId="9768" sId="1">
    <nc r="O284">
      <f>M284+N284</f>
    </nc>
  </rcc>
  <rcc rId="9769" sId="1" odxf="1" s="1" dxf="1">
    <nc r="N285">
      <f>N286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770" sId="1">
    <nc r="O285">
      <f>M285+N285</f>
    </nc>
  </rcc>
  <rcc rId="9771" sId="1" odxf="1" s="1" dxf="1">
    <nc r="N286">
      <f>N287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772" sId="1">
    <nc r="O286">
      <f>M286+N286</f>
    </nc>
  </rcc>
  <rfmt sheetId="1" s="1" sqref="N287" start="0" length="0">
    <dxf>
      <font>
        <b val="0"/>
        <sz val="12"/>
        <color rgb="FF000000"/>
        <name val="Times New Roman"/>
        <family val="1"/>
        <charset val="204"/>
        <scheme val="none"/>
      </font>
      <alignment wrapText="0" shrinkToFit="1"/>
    </dxf>
  </rfmt>
  <rcc rId="9773" sId="1">
    <nc r="O287">
      <f>M287+N287</f>
    </nc>
  </rcc>
  <rcc rId="9774" sId="1" odxf="1" s="1" dxf="1">
    <nc r="N288">
      <f>N289+N293+N300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775" sId="1">
    <nc r="O288">
      <f>M288+N288</f>
    </nc>
  </rcc>
  <rcc rId="9776" sId="1" odxf="1" s="1" dxf="1">
    <nc r="N289">
      <f>N290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777" sId="1">
    <nc r="O289">
      <f>M289+N289</f>
    </nc>
  </rcc>
  <rcc rId="9778" sId="1" odxf="1" s="1" dxf="1">
    <nc r="N290">
      <f>N291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779" sId="1">
    <nc r="O290">
      <f>M290+N290</f>
    </nc>
  </rcc>
  <rcc rId="9780" sId="1" odxf="1" s="1" dxf="1">
    <nc r="N291">
      <f>N292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781" sId="1">
    <nc r="O291">
      <f>M291+N291</f>
    </nc>
  </rcc>
  <rfmt sheetId="1" s="1" sqref="N292" start="0" length="0">
    <dxf>
      <font>
        <b val="0"/>
        <sz val="12"/>
        <color rgb="FF000000"/>
        <name val="Times New Roman"/>
        <family val="1"/>
        <charset val="204"/>
        <scheme val="none"/>
      </font>
      <alignment wrapText="0" shrinkToFit="1"/>
    </dxf>
  </rfmt>
  <rcc rId="9782" sId="1">
    <nc r="O292">
      <f>M292+N292</f>
    </nc>
  </rcc>
  <rcc rId="9783" sId="1" odxf="1" s="1" dxf="1">
    <nc r="N293">
      <f>N294+N297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784" sId="1">
    <nc r="O293">
      <f>M293+N293</f>
    </nc>
  </rcc>
  <rcc rId="9785" sId="1" odxf="1" s="1" dxf="1">
    <nc r="N294">
      <f>N295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786" sId="1">
    <nc r="O294">
      <f>M294+N294</f>
    </nc>
  </rcc>
  <rcc rId="9787" sId="1" odxf="1" s="1" dxf="1">
    <nc r="N295">
      <f>N296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788" sId="1">
    <nc r="O295">
      <f>M295+N295</f>
    </nc>
  </rcc>
  <rcc rId="9789" sId="1" odxf="1" s="1" dxf="1" numFmtId="4">
    <nc r="N296">
      <v>0</v>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790" sId="1">
    <nc r="O296">
      <f>M296+N296</f>
    </nc>
  </rcc>
  <rcc rId="9791" sId="1" odxf="1" s="1" dxf="1">
    <nc r="N297">
      <f>N298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792" sId="1">
    <nc r="O297">
      <f>M297+N297</f>
    </nc>
  </rcc>
  <rcc rId="9793" sId="1" odxf="1" s="1" dxf="1">
    <nc r="N298">
      <f>N299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794" sId="1">
    <nc r="O298">
      <f>M298+N298</f>
    </nc>
  </rcc>
  <rfmt sheetId="1" s="1" sqref="N299" start="0" length="0">
    <dxf>
      <font>
        <b val="0"/>
        <sz val="12"/>
        <color rgb="FF000000"/>
        <name val="Times New Roman"/>
        <family val="1"/>
        <charset val="204"/>
        <scheme val="none"/>
      </font>
      <alignment wrapText="0" shrinkToFit="1"/>
    </dxf>
  </rfmt>
  <rcc rId="9795" sId="1">
    <nc r="O299">
      <f>M299+N299</f>
    </nc>
  </rcc>
  <rcc rId="9796" sId="1" odxf="1" s="1" dxf="1">
    <nc r="N300">
      <f>N301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797" sId="1">
    <nc r="O300">
      <f>M300+N300</f>
    </nc>
  </rcc>
  <rcc rId="9798" sId="1" odxf="1" s="1" dxf="1">
    <nc r="N301">
      <f>N302+N304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799" sId="1">
    <nc r="O301">
      <f>M301+N301</f>
    </nc>
  </rcc>
  <rcc rId="9800" sId="1" odxf="1" s="1" dxf="1">
    <nc r="N302">
      <f>N303</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801" sId="1">
    <nc r="O302">
      <f>M302+N302</f>
    </nc>
  </rcc>
  <rfmt sheetId="1" s="1" sqref="N303" start="0" length="0">
    <dxf>
      <font>
        <b val="0"/>
        <sz val="12"/>
        <color rgb="FF000000"/>
        <name val="Times New Roman"/>
        <family val="1"/>
        <charset val="204"/>
        <scheme val="none"/>
      </font>
      <alignment wrapText="0" shrinkToFit="1"/>
    </dxf>
  </rfmt>
  <rcc rId="9802" sId="1">
    <nc r="O303">
      <f>M303+N303</f>
    </nc>
  </rcc>
  <rcc rId="9803" sId="1" odxf="1" s="1" dxf="1">
    <nc r="N304">
      <f>N305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804" sId="1">
    <nc r="O304">
      <f>M304+N304</f>
    </nc>
  </rcc>
  <rfmt sheetId="1" s="1" sqref="N305" start="0" length="0">
    <dxf>
      <font>
        <b val="0"/>
        <sz val="12"/>
        <color rgb="FF000000"/>
        <name val="Times New Roman"/>
        <family val="1"/>
        <charset val="204"/>
        <scheme val="none"/>
      </font>
      <alignment wrapText="0" shrinkToFit="1"/>
    </dxf>
  </rfmt>
  <rcc rId="9805" sId="1">
    <nc r="O305">
      <f>M305+N305</f>
    </nc>
  </rcc>
  <rcc rId="9806" sId="1" odxf="1" s="1" dxf="1">
    <nc r="N306">
      <f>N307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807" sId="1">
    <nc r="O306">
      <f>M306+N306</f>
    </nc>
  </rcc>
  <rcc rId="9808" sId="1" odxf="1" s="1" dxf="1">
    <nc r="N307">
      <f>N308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809" sId="1">
    <nc r="O307">
      <f>M307+N307</f>
    </nc>
  </rcc>
  <rcc rId="9810" sId="1" odxf="1" s="1" dxf="1">
    <nc r="N308">
      <f>N309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811" sId="1">
    <nc r="O308">
      <f>M308+N308</f>
    </nc>
  </rcc>
  <rcc rId="9812" sId="1" odxf="1" s="1" dxf="1">
    <nc r="N309">
      <f>N310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813" sId="1">
    <nc r="O309">
      <f>M309+N309</f>
    </nc>
  </rcc>
  <rfmt sheetId="1" s="1" sqref="N310" start="0" length="0">
    <dxf>
      <font>
        <b val="0"/>
        <sz val="12"/>
        <color rgb="FF000000"/>
        <name val="Times New Roman"/>
        <family val="1"/>
        <charset val="204"/>
        <scheme val="none"/>
      </font>
      <alignment wrapText="0" shrinkToFit="1"/>
    </dxf>
  </rfmt>
  <rcc rId="9814" sId="1">
    <nc r="O310">
      <f>M310+N310</f>
    </nc>
  </rcc>
  <rcc rId="9815" sId="1" odxf="1" s="1" dxf="1">
    <nc r="N311">
      <f>N312+N354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816" sId="1">
    <nc r="O311">
      <f>M311+N311</f>
    </nc>
  </rcc>
  <rcc rId="9817" sId="1" odxf="1" s="1" dxf="1">
    <nc r="N312">
      <f>N313+N316+N319+N322+N327+N330+N333+N336+N339+N342+N345+N351+N348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818" sId="1">
    <nc r="O312">
      <f>M312+N312</f>
    </nc>
  </rcc>
  <rcc rId="9819" sId="1" odxf="1" s="1" dxf="1">
    <nc r="N313">
      <f>N314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820" sId="1">
    <nc r="O313">
      <f>M313+N313</f>
    </nc>
  </rcc>
  <rcc rId="9821" sId="1" odxf="1" s="1" dxf="1">
    <nc r="N314">
      <f>N315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822" sId="1">
    <nc r="O314">
      <f>M314+N314</f>
    </nc>
  </rcc>
  <rcc rId="9823" sId="1" odxf="1" s="1" dxf="1" numFmtId="4">
    <nc r="N315">
      <v>0</v>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824" sId="1">
    <nc r="O315">
      <f>M315+N315</f>
    </nc>
  </rcc>
  <rcc rId="9825" sId="1" odxf="1" s="1" dxf="1">
    <nc r="N316">
      <f>N317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826" sId="1">
    <nc r="O316">
      <f>M316+N316</f>
    </nc>
  </rcc>
  <rcc rId="9827" sId="1" odxf="1" s="1" dxf="1">
    <nc r="N317">
      <f>N318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828" sId="1">
    <nc r="O317">
      <f>M317+N317</f>
    </nc>
  </rcc>
  <rcc rId="9829" sId="1" odxf="1" s="1" dxf="1" numFmtId="4">
    <nc r="N318">
      <v>0</v>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830" sId="1">
    <nc r="O318">
      <f>M318+N318</f>
    </nc>
  </rcc>
  <rcc rId="9831" sId="1" odxf="1" s="1" dxf="1">
    <nc r="N319">
      <f>N320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832" sId="1">
    <nc r="O319">
      <f>M319+N319</f>
    </nc>
  </rcc>
  <rcc rId="9833" sId="1" odxf="1" s="1" dxf="1">
    <nc r="N320">
      <f>N321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834" sId="1">
    <nc r="O320">
      <f>M320+N320</f>
    </nc>
  </rcc>
  <rfmt sheetId="1" s="1" sqref="N321" start="0" length="0">
    <dxf>
      <font>
        <b val="0"/>
        <sz val="12"/>
        <color rgb="FF000000"/>
        <name val="Times New Roman"/>
        <family val="1"/>
        <charset val="204"/>
        <scheme val="none"/>
      </font>
      <alignment wrapText="0" shrinkToFit="1"/>
    </dxf>
  </rfmt>
  <rcc rId="9835" sId="1">
    <nc r="O321">
      <f>M321+N321</f>
    </nc>
  </rcc>
  <rcc rId="9836" sId="1" odxf="1" s="1" dxf="1">
    <nc r="N322">
      <f>N323+N326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837" sId="1">
    <nc r="O322">
      <f>M322+N322</f>
    </nc>
  </rcc>
  <rcc rId="9838" sId="1" odxf="1" s="1" dxf="1">
    <nc r="N323">
      <f>N324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839" sId="1">
    <nc r="O323">
      <f>M323+N323</f>
    </nc>
  </rcc>
  <rcc rId="9840" sId="1" odxf="1" s="1" dxf="1" numFmtId="4">
    <nc r="N324">
      <v>0</v>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841" sId="1">
    <nc r="O324">
      <f>M324+N324</f>
    </nc>
  </rcc>
  <rcc rId="9842" sId="1" odxf="1" s="1" dxf="1">
    <nc r="N325">
      <f>N326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843" sId="1">
    <nc r="O325">
      <f>M325+N325</f>
    </nc>
  </rcc>
  <rcc rId="9844" sId="1" odxf="1" s="1" dxf="1" numFmtId="4">
    <nc r="N326">
      <v>0</v>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845" sId="1">
    <nc r="O326">
      <f>M326+N326</f>
    </nc>
  </rcc>
  <rcc rId="9846" sId="1" odxf="1" s="1" dxf="1">
    <nc r="N327">
      <f>N328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847" sId="1">
    <nc r="O327">
      <f>M327+N327</f>
    </nc>
  </rcc>
  <rcc rId="9848" sId="1" odxf="1" s="1" dxf="1">
    <nc r="N328">
      <f>N329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849" sId="1">
    <nc r="O328">
      <f>M328+N328</f>
    </nc>
  </rcc>
  <rfmt sheetId="1" s="1" sqref="N329" start="0" length="0">
    <dxf>
      <font>
        <b val="0"/>
        <sz val="12"/>
        <color rgb="FF000000"/>
        <name val="Times New Roman"/>
        <family val="1"/>
        <charset val="204"/>
        <scheme val="none"/>
      </font>
      <alignment wrapText="0" shrinkToFit="1"/>
    </dxf>
  </rfmt>
  <rcc rId="9850" sId="1">
    <nc r="O329">
      <f>M329+N329</f>
    </nc>
  </rcc>
  <rcc rId="9851" sId="1" odxf="1" s="1" dxf="1">
    <nc r="N330">
      <f>N331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852" sId="1">
    <nc r="O330">
      <f>M330+N330</f>
    </nc>
  </rcc>
  <rcc rId="9853" sId="1" odxf="1" s="1" dxf="1">
    <nc r="N331">
      <f>N332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854" sId="1">
    <nc r="O331">
      <f>M331+N331</f>
    </nc>
  </rcc>
  <rfmt sheetId="1" s="1" sqref="N332" start="0" length="0">
    <dxf>
      <font>
        <b val="0"/>
        <sz val="12"/>
        <color rgb="FF000000"/>
        <name val="Times New Roman"/>
        <family val="1"/>
        <charset val="204"/>
        <scheme val="none"/>
      </font>
      <alignment wrapText="0" shrinkToFit="1"/>
    </dxf>
  </rfmt>
  <rcc rId="9855" sId="1">
    <nc r="O332">
      <f>M332+N332</f>
    </nc>
  </rcc>
  <rcc rId="9856" sId="1" odxf="1" s="1" dxf="1">
    <nc r="N333">
      <f>N334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857" sId="1">
    <nc r="O333">
      <f>M333+N333</f>
    </nc>
  </rcc>
  <rcc rId="9858" sId="1" odxf="1" s="1" dxf="1">
    <nc r="N334">
      <f>N335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859" sId="1">
    <nc r="O334">
      <f>M334+N334</f>
    </nc>
  </rcc>
  <rfmt sheetId="1" s="1" sqref="N335" start="0" length="0">
    <dxf>
      <font>
        <b val="0"/>
        <sz val="12"/>
        <color rgb="FF000000"/>
        <name val="Times New Roman"/>
        <family val="1"/>
        <charset val="204"/>
        <scheme val="none"/>
      </font>
      <alignment wrapText="0" shrinkToFit="1"/>
    </dxf>
  </rfmt>
  <rcc rId="9860" sId="1">
    <nc r="O335">
      <f>M335+N335</f>
    </nc>
  </rcc>
  <rcc rId="9861" sId="1" odxf="1" s="1" dxf="1">
    <nc r="N336">
      <f>N337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862" sId="1">
    <nc r="O336">
      <f>M336+N336</f>
    </nc>
  </rcc>
  <rcc rId="9863" sId="1" odxf="1" s="1" dxf="1">
    <nc r="N337">
      <f>N338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864" sId="1">
    <nc r="O337">
      <f>M337+N337</f>
    </nc>
  </rcc>
  <rfmt sheetId="1" s="1" sqref="N338" start="0" length="0">
    <dxf>
      <font>
        <b val="0"/>
        <sz val="12"/>
        <color rgb="FF000000"/>
        <name val="Times New Roman"/>
        <family val="1"/>
        <charset val="204"/>
        <scheme val="none"/>
      </font>
      <alignment wrapText="0" shrinkToFit="1"/>
    </dxf>
  </rfmt>
  <rcc rId="9865" sId="1">
    <nc r="O338">
      <f>M338+N338</f>
    </nc>
  </rcc>
  <rcc rId="9866" sId="1" odxf="1" s="1" dxf="1">
    <nc r="N339">
      <f>N340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867" sId="1">
    <nc r="O339">
      <f>M339+N339</f>
    </nc>
  </rcc>
  <rcc rId="9868" sId="1" odxf="1" s="1" dxf="1">
    <nc r="N340">
      <f>N341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869" sId="1">
    <nc r="O340">
      <f>M340+N340</f>
    </nc>
  </rcc>
  <rfmt sheetId="1" s="1" sqref="N341" start="0" length="0">
    <dxf>
      <font>
        <b val="0"/>
        <sz val="12"/>
        <color rgb="FF000000"/>
        <name val="Times New Roman"/>
        <family val="1"/>
        <charset val="204"/>
        <scheme val="none"/>
      </font>
      <alignment wrapText="0" shrinkToFit="1"/>
    </dxf>
  </rfmt>
  <rcc rId="9870" sId="1">
    <nc r="O341">
      <f>M341+N341</f>
    </nc>
  </rcc>
  <rcc rId="9871" sId="1" odxf="1" s="1" dxf="1">
    <nc r="N342">
      <f>N343</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872" sId="1">
    <nc r="O342">
      <f>M342+N342</f>
    </nc>
  </rcc>
  <rcc rId="9873" sId="1" odxf="1" s="1" dxf="1">
    <nc r="N343">
      <f>N344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874" sId="1">
    <nc r="O343">
      <f>M343+N343</f>
    </nc>
  </rcc>
  <rfmt sheetId="1" s="1" sqref="N344" start="0" length="0">
    <dxf>
      <font>
        <b val="0"/>
        <sz val="12"/>
        <color rgb="FF000000"/>
        <name val="Times New Roman"/>
        <family val="1"/>
        <charset val="204"/>
        <scheme val="none"/>
      </font>
      <alignment wrapText="0" shrinkToFit="1"/>
    </dxf>
  </rfmt>
  <rcc rId="9875" sId="1">
    <nc r="O344">
      <f>M344+N344</f>
    </nc>
  </rcc>
  <rcc rId="9876" sId="1" odxf="1" s="1" dxf="1">
    <nc r="N345">
      <f>N346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877" sId="1">
    <nc r="O345">
      <f>M345+N345</f>
    </nc>
  </rcc>
  <rcc rId="9878" sId="1" odxf="1" s="1" dxf="1">
    <nc r="N346">
      <f>N347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879" sId="1">
    <nc r="O346">
      <f>M346+N346</f>
    </nc>
  </rcc>
  <rfmt sheetId="1" s="1" sqref="N347" start="0" length="0">
    <dxf>
      <font>
        <b val="0"/>
        <sz val="12"/>
        <color rgb="FF000000"/>
        <name val="Times New Roman"/>
        <family val="1"/>
        <charset val="204"/>
        <scheme val="none"/>
      </font>
      <alignment wrapText="0" shrinkToFit="1"/>
    </dxf>
  </rfmt>
  <rcc rId="9880" sId="1">
    <nc r="O347">
      <f>M347+N347</f>
    </nc>
  </rcc>
  <rcc rId="9881" sId="1" odxf="1" s="1" dxf="1">
    <nc r="N348">
      <f>N349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882" sId="1">
    <nc r="O348">
      <f>M348+N348</f>
    </nc>
  </rcc>
  <rcc rId="9883" sId="1" odxf="1" s="1" dxf="1">
    <nc r="N349">
      <f>N350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884" sId="1">
    <nc r="O349">
      <f>M349+N349</f>
    </nc>
  </rcc>
  <rfmt sheetId="1" s="1" sqref="N350" start="0" length="0">
    <dxf>
      <font>
        <b val="0"/>
        <sz val="12"/>
        <color rgb="FF000000"/>
        <name val="Times New Roman"/>
        <family val="1"/>
        <charset val="204"/>
        <scheme val="none"/>
      </font>
      <alignment wrapText="0" shrinkToFit="1"/>
    </dxf>
  </rfmt>
  <rcc rId="9885" sId="1">
    <nc r="O350">
      <f>M350+N350</f>
    </nc>
  </rcc>
  <rcc rId="9886" sId="1" odxf="1" s="1" dxf="1">
    <nc r="N351">
      <f>N352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887" sId="1">
    <nc r="O351">
      <f>M351+N351</f>
    </nc>
  </rcc>
  <rcc rId="9888" sId="1" odxf="1" s="1" dxf="1">
    <nc r="N352">
      <f>N353</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889" sId="1">
    <nc r="O352">
      <f>M352+N352</f>
    </nc>
  </rcc>
  <rfmt sheetId="1" s="1" sqref="N353" start="0" length="0">
    <dxf>
      <font>
        <b val="0"/>
        <sz val="12"/>
        <color rgb="FF000000"/>
        <name val="Times New Roman"/>
        <family val="1"/>
        <charset val="204"/>
        <scheme val="none"/>
      </font>
      <alignment wrapText="0" shrinkToFit="1"/>
    </dxf>
  </rfmt>
  <rcc rId="9890" sId="1">
    <nc r="O353">
      <f>M353+N353</f>
    </nc>
  </rcc>
  <rcc rId="9891" sId="1" odxf="1" s="1" dxf="1">
    <nc r="N354">
      <f>N355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892" sId="1">
    <nc r="O354">
      <f>M354+N354</f>
    </nc>
  </rcc>
  <rcc rId="9893" sId="1" odxf="1" s="1" dxf="1">
    <nc r="N355">
      <f>N356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894" sId="1">
    <nc r="O355">
      <f>M355+N355</f>
    </nc>
  </rcc>
  <rcc rId="9895" sId="1" odxf="1" s="1" dxf="1">
    <nc r="N356">
      <f>N357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896" sId="1">
    <nc r="O356">
      <f>M356+N356</f>
    </nc>
  </rcc>
  <rfmt sheetId="1" s="1" sqref="N357" start="0" length="0">
    <dxf>
      <font>
        <b val="0"/>
        <sz val="12"/>
        <color rgb="FF000000"/>
        <name val="Times New Roman"/>
        <family val="1"/>
        <charset val="204"/>
        <scheme val="none"/>
      </font>
      <alignment wrapText="0" shrinkToFit="1"/>
    </dxf>
  </rfmt>
  <rcc rId="9897" sId="1">
    <nc r="O357">
      <f>M357+N357</f>
    </nc>
  </rcc>
  <rcc rId="9898" sId="1" odxf="1" s="1" dxf="1">
    <nc r="N358">
      <f>N359+N363+N370+N381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899" sId="1">
    <nc r="O358">
      <f>M358+N358</f>
    </nc>
  </rcc>
  <rcc rId="9900" sId="1" odxf="1" s="1" dxf="1">
    <nc r="N359">
      <f>N360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901" sId="1">
    <nc r="O359">
      <f>M359+N359</f>
    </nc>
  </rcc>
  <rcc rId="9902" sId="1" odxf="1" s="1" dxf="1">
    <nc r="N360">
      <f>N361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903" sId="1">
    <nc r="O360">
      <f>M360+N360</f>
    </nc>
  </rcc>
  <rcc rId="9904" sId="1" odxf="1" s="1" dxf="1">
    <nc r="N361">
      <f>N362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905" sId="1">
    <nc r="O361">
      <f>M361+N361</f>
    </nc>
  </rcc>
  <rfmt sheetId="1" s="1" sqref="N362" start="0" length="0">
    <dxf>
      <font>
        <b val="0"/>
        <sz val="12"/>
        <color rgb="FF000000"/>
        <name val="Times New Roman"/>
        <family val="1"/>
        <charset val="204"/>
        <scheme val="none"/>
      </font>
      <alignment wrapText="0" shrinkToFit="1"/>
    </dxf>
  </rfmt>
  <rcc rId="9906" sId="1">
    <nc r="O362">
      <f>M362+N362</f>
    </nc>
  </rcc>
  <rcc rId="9907" sId="1" odxf="1" s="1" dxf="1">
    <nc r="N363">
      <f>N364+N367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908" sId="1">
    <nc r="O363">
      <f>M363+N363</f>
    </nc>
  </rcc>
  <rcc rId="9909" sId="1" odxf="1" s="1" dxf="1">
    <nc r="N364">
      <f>N365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910" sId="1">
    <nc r="O364">
      <f>M364+N364</f>
    </nc>
  </rcc>
  <rcc rId="9911" sId="1" odxf="1" s="1" dxf="1">
    <nc r="N365">
      <f>N366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912" sId="1">
    <nc r="O365">
      <f>M365+N365</f>
    </nc>
  </rcc>
  <rfmt sheetId="1" s="1" sqref="N366" start="0" length="0">
    <dxf>
      <font>
        <b val="0"/>
        <sz val="12"/>
        <color rgb="FF000000"/>
        <name val="Times New Roman"/>
        <family val="1"/>
        <charset val="204"/>
        <scheme val="none"/>
      </font>
      <alignment wrapText="0" shrinkToFit="1"/>
    </dxf>
  </rfmt>
  <rcc rId="9913" sId="1">
    <nc r="O366">
      <f>M366+N366</f>
    </nc>
  </rcc>
  <rcc rId="9914" sId="1" odxf="1" s="1" dxf="1">
    <nc r="N367">
      <f>N368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915" sId="1">
    <nc r="O367">
      <f>M367+N367</f>
    </nc>
  </rcc>
  <rcc rId="9916" sId="1" odxf="1" s="1" dxf="1">
    <nc r="N368">
      <f>N369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917" sId="1">
    <nc r="O368">
      <f>M368+N368</f>
    </nc>
  </rcc>
  <rfmt sheetId="1" s="1" sqref="N369" start="0" length="0">
    <dxf>
      <font>
        <b val="0"/>
        <sz val="12"/>
        <color rgb="FF000000"/>
        <name val="Times New Roman"/>
        <family val="1"/>
        <charset val="204"/>
        <scheme val="none"/>
      </font>
      <alignment wrapText="0" shrinkToFit="1"/>
    </dxf>
  </rfmt>
  <rcc rId="9918" sId="1">
    <nc r="O369">
      <f>M369+N369</f>
    </nc>
  </rcc>
  <rcc rId="9919" sId="1" odxf="1" s="1" dxf="1">
    <nc r="N370">
      <f>N371+N375+N378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920" sId="1">
    <nc r="O370">
      <f>M370+N370</f>
    </nc>
  </rcc>
  <rcc rId="9921" sId="1" odxf="1" s="1" dxf="1">
    <nc r="N371">
      <f>N372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922" sId="1">
    <nc r="O371">
      <f>M371+N371</f>
    </nc>
  </rcc>
  <rcc rId="9923" sId="1" odxf="1" s="1" dxf="1">
    <nc r="N372">
      <f>N373+N374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924" sId="1">
    <nc r="O372">
      <f>M372+N372</f>
    </nc>
  </rcc>
  <rfmt sheetId="1" s="1" sqref="N373" start="0" length="0">
    <dxf>
      <font>
        <b val="0"/>
        <sz val="12"/>
        <color rgb="FF000000"/>
        <name val="Times New Roman"/>
        <family val="1"/>
        <charset val="204"/>
        <scheme val="none"/>
      </font>
      <alignment wrapText="0" shrinkToFit="1"/>
    </dxf>
  </rfmt>
  <rcc rId="9925" sId="1">
    <nc r="O373">
      <f>M373+N373</f>
    </nc>
  </rcc>
  <rfmt sheetId="1" s="1" sqref="N374" start="0" length="0">
    <dxf>
      <font>
        <b val="0"/>
        <sz val="12"/>
        <color rgb="FF000000"/>
        <name val="Times New Roman"/>
        <family val="1"/>
        <charset val="204"/>
        <scheme val="none"/>
      </font>
      <alignment wrapText="0" shrinkToFit="1"/>
    </dxf>
  </rfmt>
  <rcc rId="9926" sId="1">
    <nc r="O374">
      <f>M374+N374</f>
    </nc>
  </rcc>
  <rcc rId="9927" sId="1" odxf="1" s="1" dxf="1">
    <nc r="N375">
      <f>N376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928" sId="1">
    <nc r="O375">
      <f>M375+N375</f>
    </nc>
  </rcc>
  <rcc rId="9929" sId="1" odxf="1" s="1" dxf="1">
    <nc r="N376">
      <f>N377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930" sId="1">
    <nc r="O376">
      <f>M376+N376</f>
    </nc>
  </rcc>
  <rfmt sheetId="1" s="1" sqref="N377" start="0" length="0">
    <dxf>
      <font>
        <b val="0"/>
        <sz val="12"/>
        <color rgb="FF000000"/>
        <name val="Times New Roman"/>
        <family val="1"/>
        <charset val="204"/>
        <scheme val="none"/>
      </font>
      <alignment wrapText="0" shrinkToFit="1"/>
    </dxf>
  </rfmt>
  <rcc rId="9931" sId="1">
    <nc r="O377">
      <f>M377+N377</f>
    </nc>
  </rcc>
  <rcc rId="9932" sId="1" odxf="1" s="1" dxf="1">
    <nc r="N378">
      <f>N379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933" sId="1">
    <nc r="O378">
      <f>M378+N378</f>
    </nc>
  </rcc>
  <rcc rId="9934" sId="1" odxf="1" s="1" dxf="1">
    <nc r="N379">
      <f>N380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935" sId="1">
    <nc r="O379">
      <f>M379+N379</f>
    </nc>
  </rcc>
  <rfmt sheetId="1" s="1" sqref="N380" start="0" length="0">
    <dxf>
      <font>
        <b val="0"/>
        <sz val="12"/>
        <color rgb="FF000000"/>
        <name val="Times New Roman"/>
        <family val="1"/>
        <charset val="204"/>
        <scheme val="none"/>
      </font>
      <alignment wrapText="0" shrinkToFit="1"/>
    </dxf>
  </rfmt>
  <rcc rId="9936" sId="1">
    <nc r="O380">
      <f>M380+N380</f>
    </nc>
  </rcc>
  <rcc rId="9937" sId="1" odxf="1" s="1" dxf="1">
    <nc r="N381">
      <f>N382+N387+N390+N393+N396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938" sId="1">
    <nc r="O381">
      <f>M381+N381</f>
    </nc>
  </rcc>
  <rcc rId="9939" sId="1" odxf="1" s="1" dxf="1">
    <nc r="N382">
      <f>N383+N385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940" sId="1">
    <nc r="O382">
      <f>M382+N382</f>
    </nc>
  </rcc>
  <rcc rId="9941" sId="1" odxf="1" s="1" dxf="1">
    <nc r="N383">
      <f>N384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942" sId="1">
    <nc r="O383">
      <f>M383+N383</f>
    </nc>
  </rcc>
  <rfmt sheetId="1" s="1" sqref="N384" start="0" length="0">
    <dxf>
      <font>
        <b val="0"/>
        <sz val="12"/>
        <color rgb="FF000000"/>
        <name val="Times New Roman"/>
        <family val="1"/>
        <charset val="204"/>
        <scheme val="none"/>
      </font>
      <alignment wrapText="0" shrinkToFit="1"/>
    </dxf>
  </rfmt>
  <rcc rId="9943" sId="1">
    <nc r="O384">
      <f>M384+N384</f>
    </nc>
  </rcc>
  <rcc rId="9944" sId="1" odxf="1" s="1" dxf="1">
    <nc r="N385">
      <f>N386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945" sId="1">
    <nc r="O385">
      <f>M385+N385</f>
    </nc>
  </rcc>
  <rfmt sheetId="1" s="1" sqref="N386" start="0" length="0">
    <dxf>
      <font>
        <b val="0"/>
        <sz val="12"/>
        <color rgb="FF000000"/>
        <name val="Times New Roman"/>
        <family val="1"/>
        <charset val="204"/>
        <scheme val="none"/>
      </font>
      <alignment wrapText="0" shrinkToFit="1"/>
    </dxf>
  </rfmt>
  <rcc rId="9946" sId="1">
    <nc r="O386">
      <f>M386+N386</f>
    </nc>
  </rcc>
  <rcc rId="9947" sId="1" odxf="1" s="1" dxf="1">
    <nc r="N387">
      <f>N388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948" sId="1">
    <nc r="O387">
      <f>M387+N387</f>
    </nc>
  </rcc>
  <rcc rId="9949" sId="1" odxf="1" s="1" dxf="1">
    <nc r="N388">
      <f>N389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950" sId="1">
    <nc r="O388">
      <f>M388+N388</f>
    </nc>
  </rcc>
  <rfmt sheetId="1" s="1" sqref="N389" start="0" length="0">
    <dxf>
      <font>
        <b val="0"/>
        <sz val="12"/>
        <color rgb="FF000000"/>
        <name val="Times New Roman"/>
        <family val="1"/>
        <charset val="204"/>
        <scheme val="none"/>
      </font>
      <alignment wrapText="0" shrinkToFit="1"/>
    </dxf>
  </rfmt>
  <rcc rId="9951" sId="1">
    <nc r="O389">
      <f>M389+N389</f>
    </nc>
  </rcc>
  <rcc rId="9952" sId="1" odxf="1" s="1" dxf="1">
    <nc r="N390">
      <f>N391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953" sId="1">
    <nc r="O390">
      <f>M390+N390</f>
    </nc>
  </rcc>
  <rcc rId="9954" sId="1" odxf="1" s="1" dxf="1">
    <nc r="N391">
      <f>N392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955" sId="1">
    <nc r="O391">
      <f>M391+N391</f>
    </nc>
  </rcc>
  <rfmt sheetId="1" s="1" sqref="N392" start="0" length="0">
    <dxf>
      <font>
        <b val="0"/>
        <sz val="12"/>
        <color rgb="FF000000"/>
        <name val="Times New Roman"/>
        <family val="1"/>
        <charset val="204"/>
        <scheme val="none"/>
      </font>
      <alignment wrapText="0" shrinkToFit="1"/>
    </dxf>
  </rfmt>
  <rcc rId="9956" sId="1">
    <nc r="O392">
      <f>M392+N392</f>
    </nc>
  </rcc>
  <rcc rId="9957" sId="1" odxf="1" s="1" dxf="1">
    <nc r="N393">
      <f>N394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958" sId="1">
    <nc r="O393">
      <f>M393+N393</f>
    </nc>
  </rcc>
  <rcc rId="9959" sId="1" odxf="1" s="1" dxf="1">
    <nc r="N394">
      <f>N395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960" sId="1">
    <nc r="O394">
      <f>M394+N394</f>
    </nc>
  </rcc>
  <rfmt sheetId="1" s="1" sqref="N395" start="0" length="0">
    <dxf>
      <font>
        <b val="0"/>
        <sz val="12"/>
        <color rgb="FF000000"/>
        <name val="Times New Roman"/>
        <family val="1"/>
        <charset val="204"/>
        <scheme val="none"/>
      </font>
      <alignment wrapText="0" shrinkToFit="1"/>
    </dxf>
  </rfmt>
  <rcc rId="9961" sId="1">
    <nc r="O395">
      <f>M395+N395</f>
    </nc>
  </rcc>
  <rcc rId="9962" sId="1" odxf="1" s="1" dxf="1">
    <nc r="N396">
      <f>N397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963" sId="1">
    <nc r="O396">
      <f>M396+N396</f>
    </nc>
  </rcc>
  <rcc rId="9964" sId="1" odxf="1" s="1" dxf="1">
    <nc r="N397">
      <f>N398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965" sId="1">
    <nc r="O397">
      <f>M397+N397</f>
    </nc>
  </rcc>
  <rfmt sheetId="1" s="1" sqref="N398" start="0" length="0">
    <dxf>
      <font>
        <b val="0"/>
        <sz val="12"/>
        <color rgb="FF000000"/>
        <name val="Times New Roman"/>
        <family val="1"/>
        <charset val="204"/>
        <scheme val="none"/>
      </font>
      <alignment wrapText="0" shrinkToFit="1"/>
    </dxf>
  </rfmt>
  <rcc rId="9966" sId="1">
    <nc r="O398">
      <f>M398+N398</f>
    </nc>
  </rcc>
  <rcc rId="9967" sId="1" odxf="1" s="1" dxf="1">
    <nc r="N399">
      <f>N400+N407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968" sId="1">
    <nc r="O399">
      <f>M399+N399</f>
    </nc>
  </rcc>
  <rcc rId="9969" sId="1" odxf="1" s="1" dxf="1">
    <nc r="N400">
      <f>N401+N404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970" sId="1">
    <nc r="O400">
      <f>M400+N400</f>
    </nc>
  </rcc>
  <rcc rId="9971" sId="1" odxf="1" s="1" dxf="1">
    <nc r="N401">
      <f>N402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972" sId="1">
    <nc r="O401">
      <f>M401+N401</f>
    </nc>
  </rcc>
  <rcc rId="9973" sId="1" odxf="1" s="1" dxf="1">
    <nc r="N402">
      <f>N403</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974" sId="1">
    <nc r="O402">
      <f>M402+N402</f>
    </nc>
  </rcc>
  <rfmt sheetId="1" s="1" sqref="N403" start="0" length="0">
    <dxf>
      <font>
        <b val="0"/>
        <sz val="12"/>
        <color rgb="FF000000"/>
        <name val="Times New Roman"/>
        <family val="1"/>
        <charset val="204"/>
        <scheme val="none"/>
      </font>
      <alignment wrapText="0" shrinkToFit="1"/>
    </dxf>
  </rfmt>
  <rcc rId="9975" sId="1">
    <nc r="O403">
      <f>M403+N403</f>
    </nc>
  </rcc>
  <rcc rId="9976" sId="1" odxf="1" s="1" dxf="1">
    <nc r="N404">
      <f>N405</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977" sId="1">
    <nc r="O404">
      <f>M404+N404</f>
    </nc>
  </rcc>
  <rcc rId="9978" sId="1" odxf="1" s="1" dxf="1">
    <nc r="N405">
      <f>N406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979" sId="1">
    <nc r="O405">
      <f>M405+N405</f>
    </nc>
  </rcc>
  <rcc rId="9980" sId="1" odxf="1" s="1" dxf="1" numFmtId="4">
    <nc r="N406">
      <v>0</v>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981" sId="1">
    <nc r="O406">
      <f>M406+N406</f>
    </nc>
  </rcc>
  <rcc rId="9982" sId="1" odxf="1" s="1" dxf="1">
    <nc r="N407">
      <f>N408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983" sId="1">
    <nc r="O407">
      <f>M407+N407</f>
    </nc>
  </rcc>
  <rcc rId="9984" sId="1" odxf="1" s="1" dxf="1">
    <nc r="N408">
      <f>N409</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985" sId="1">
    <nc r="O408">
      <f>M408+N408</f>
    </nc>
  </rcc>
  <rcc rId="9986" sId="1" odxf="1" s="1" dxf="1">
    <nc r="N409">
      <f>N410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987" sId="1">
    <nc r="O409">
      <f>M409+N409</f>
    </nc>
  </rcc>
  <rfmt sheetId="1" s="1" sqref="N410" start="0" length="0">
    <dxf>
      <font>
        <b val="0"/>
        <sz val="12"/>
        <color rgb="FF000000"/>
        <name val="Times New Roman"/>
        <family val="1"/>
        <charset val="204"/>
        <scheme val="none"/>
      </font>
      <alignment wrapText="0" shrinkToFit="1"/>
    </dxf>
  </rfmt>
  <rcc rId="9988" sId="1">
    <nc r="O410">
      <f>M410+N410</f>
    </nc>
  </rcc>
  <rcc rId="9989" sId="1" odxf="1" s="1" dxf="1">
    <nc r="N411">
      <f>N412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990" sId="1">
    <nc r="O411">
      <f>M411+N411</f>
    </nc>
  </rcc>
  <rcc rId="9991" sId="1" odxf="1" s="1" dxf="1">
    <nc r="N412">
      <f>N413</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992" sId="1">
    <nc r="O412">
      <f>M412+N412</f>
    </nc>
  </rcc>
  <rcc rId="9993" sId="1" odxf="1" s="1" dxf="1">
    <nc r="N413">
      <f>N414+N419+N422</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994" sId="1">
    <nc r="O413">
      <f>M413+N413</f>
    </nc>
  </rcc>
  <rcc rId="9995" sId="1" odxf="1" s="1" dxf="1">
    <nc r="N414">
      <f>N415+N417</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996" sId="1">
    <nc r="O414">
      <f>M414+N414</f>
    </nc>
  </rcc>
  <rcc rId="9997" sId="1" odxf="1" s="1" dxf="1">
    <nc r="N415">
      <f>N416</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9998" sId="1">
    <nc r="O415">
      <f>M415+N415</f>
    </nc>
  </rcc>
  <rfmt sheetId="1" s="1" sqref="N416" start="0" length="0">
    <dxf>
      <font>
        <b val="0"/>
        <sz val="12"/>
        <color rgb="FF000000"/>
        <name val="Times New Roman"/>
        <family val="1"/>
        <charset val="204"/>
        <scheme val="none"/>
      </font>
      <alignment wrapText="0" shrinkToFit="1"/>
    </dxf>
  </rfmt>
  <rcc rId="9999" sId="1">
    <nc r="O416">
      <f>M416+N416</f>
    </nc>
  </rcc>
  <rcc rId="10000" sId="1" odxf="1" s="1" dxf="1">
    <nc r="N417">
      <f>N418</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10001" sId="1">
    <nc r="O417">
      <f>M417+N417</f>
    </nc>
  </rcc>
  <rfmt sheetId="1" s="1" sqref="N418" start="0" length="0">
    <dxf>
      <font>
        <b val="0"/>
        <sz val="12"/>
        <color rgb="FF000000"/>
        <name val="Times New Roman"/>
        <family val="1"/>
        <charset val="204"/>
        <scheme val="none"/>
      </font>
      <alignment wrapText="0" shrinkToFit="1"/>
    </dxf>
  </rfmt>
  <rcc rId="10002" sId="1">
    <nc r="O418">
      <f>M418+N418</f>
    </nc>
  </rcc>
  <rcc rId="10003" sId="1" odxf="1" s="1" dxf="1">
    <nc r="N419">
      <f>N420</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10004" sId="1">
    <nc r="O419">
      <f>M419+N419</f>
    </nc>
  </rcc>
  <rcc rId="10005" sId="1" odxf="1" s="1" dxf="1">
    <nc r="N420">
      <f>N421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10006" sId="1">
    <nc r="O420">
      <f>M420+N420</f>
    </nc>
  </rcc>
  <rfmt sheetId="1" s="1" sqref="N421" start="0" length="0">
    <dxf>
      <font>
        <b val="0"/>
        <sz val="12"/>
        <color rgb="FF000000"/>
        <name val="Times New Roman"/>
        <family val="1"/>
        <charset val="204"/>
        <scheme val="none"/>
      </font>
      <alignment wrapText="0" shrinkToFit="1"/>
    </dxf>
  </rfmt>
  <rcc rId="10007" sId="1">
    <nc r="O421">
      <f>M421+N421</f>
    </nc>
  </rcc>
  <rcc rId="10008" sId="1" odxf="1" s="1" dxf="1">
    <nc r="N422">
      <f>N423</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10009" sId="1">
    <nc r="O422">
      <f>M422+N422</f>
    </nc>
  </rcc>
  <rcc rId="10010" sId="1" odxf="1" s="1" dxf="1">
    <nc r="N423">
      <f>N424</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protection locked="1" hidden="0"/>
    </odxf>
    <ndxf>
      <font>
        <b val="0"/>
        <sz val="12"/>
        <color rgb="FF000000"/>
        <name val="Times New Roman"/>
        <family val="1"/>
        <charset val="204"/>
        <scheme val="none"/>
      </font>
      <alignment wrapText="0" shrinkToFit="1"/>
    </ndxf>
  </rcc>
  <rcc rId="10011" sId="1">
    <nc r="O423">
      <f>M423+N423</f>
    </nc>
  </rcc>
  <rfmt sheetId="1" s="1" sqref="N424" start="0" length="0">
    <dxf>
      <font>
        <b val="0"/>
        <sz val="12"/>
        <color rgb="FF000000"/>
        <name val="Times New Roman"/>
        <family val="1"/>
        <charset val="204"/>
        <scheme val="none"/>
      </font>
      <alignment wrapText="0" shrinkToFit="1"/>
    </dxf>
  </rfmt>
  <rcc rId="10012" sId="1" odxf="1" dxf="1">
    <nc r="O424">
      <f>M424+N424</f>
    </nc>
    <odxf>
      <border outline="0">
        <bottom/>
      </border>
    </odxf>
    <ndxf>
      <border outline="0">
        <bottom style="thin">
          <color rgb="FF000000"/>
        </bottom>
      </border>
    </ndxf>
  </rcc>
  <rcc rId="10013" sId="1" odxf="1" s="1" dxf="1">
    <nc r="N425">
      <f>N8+N23+N126+N152+N185+N411</f>
    </nc>
    <odxf>
      <font>
        <b/>
        <i val="0"/>
        <strike val="0"/>
        <condense val="0"/>
        <extend val="0"/>
        <outline val="0"/>
        <shadow val="0"/>
        <u val="none"/>
        <vertAlign val="baseline"/>
        <sz val="12"/>
        <color rgb="FF000000"/>
        <name val="Times New Roman"/>
        <scheme val="none"/>
      </font>
      <numFmt numFmtId="4" formatCode="#,##0.00"/>
      <fill>
        <patternFill patternType="none">
          <fgColor indexed="64"/>
          <bgColor indexed="65"/>
        </patternFill>
      </fill>
      <alignment horizontal="general" vertical="bottom" textRotation="0" wrapText="1" indent="0" justifyLastLine="0" shrinkToFit="0" readingOrder="0"/>
      <border diagonalUp="0" diagonalDown="0" outline="0">
        <left/>
        <right/>
        <top/>
        <bottom/>
      </border>
      <protection locked="1" hidden="0"/>
    </odxf>
    <ndxf>
      <font>
        <b val="0"/>
        <sz val="12"/>
        <color rgb="FF000000"/>
        <name val="Times New Roman"/>
        <family val="1"/>
        <charset val="204"/>
        <scheme val="none"/>
      </font>
      <alignment wrapText="0" shrinkToFit="1"/>
      <border outline="0">
        <left style="thin">
          <color indexed="64"/>
        </left>
        <right style="thin">
          <color indexed="64"/>
        </right>
        <top style="thin">
          <color indexed="64"/>
        </top>
        <bottom style="thin">
          <color indexed="64"/>
        </bottom>
      </border>
    </ndxf>
  </rcc>
  <rcc rId="10014" sId="1" odxf="1" dxf="1">
    <nc r="O425">
      <f>M425+N425</f>
    </nc>
    <odxf>
      <border outline="0">
        <left/>
        <right/>
        <top/>
        <bottom/>
      </border>
    </odxf>
    <ndxf>
      <border outline="0">
        <left style="thin">
          <color rgb="FF000000"/>
        </left>
        <right style="thin">
          <color rgb="FF000000"/>
        </right>
        <top style="thin">
          <color rgb="FF000000"/>
        </top>
        <bottom style="thin">
          <color rgb="FF000000"/>
        </bottom>
      </border>
    </ndxf>
  </rcc>
  <rcc rId="10015" sId="1" numFmtId="4">
    <nc r="N166">
      <v>2793354</v>
    </nc>
  </rcc>
  <rcv guid="{3B1C2CD5-4888-4777-8636-9CDC6C81A12F}" action="delete"/>
  <rdn rId="0" localSheetId="1" customView="1" name="Z_3B1C2CD5_4888_4777_8636_9CDC6C81A12F_.wvu.PrintArea" hidden="1" oldHidden="1">
    <formula>Расходы!$A$1:$W$399</formula>
    <oldFormula>Расходы!$A$1:$W$399</oldFormula>
  </rdn>
  <rdn rId="0" localSheetId="1" customView="1" name="Z_3B1C2CD5_4888_4777_8636_9CDC6C81A12F_.wvu.PrintTitles" hidden="1" oldHidden="1">
    <formula>Расходы!$6:$6</formula>
    <oldFormula>Расходы!$6:$6</oldFormula>
  </rdn>
  <rdn rId="0" localSheetId="1" customView="1" name="Z_3B1C2CD5_4888_4777_8636_9CDC6C81A12F_.wvu.Rows" hidden="1" oldHidden="1">
    <formula>Расходы!$323:$324</formula>
    <oldFormula>Расходы!$323:$324</oldFormula>
  </rdn>
  <rdn rId="0" localSheetId="1" customView="1" name="Z_3B1C2CD5_4888_4777_8636_9CDC6C81A12F_.wvu.Cols" hidden="1" oldHidden="1">
    <formula>Расходы!$G:$L</formula>
    <oldFormula>Расходы!$G:$J,Расходы!$P:$Q</oldFormula>
  </rdn>
  <rdn rId="0" localSheetId="1" customView="1" name="Z_3B1C2CD5_4888_4777_8636_9CDC6C81A12F_.wvu.FilterData" hidden="1" oldHidden="1">
    <formula>Расходы!$A$8:$W$98</formula>
    <oldFormula>Расходы!$A$8:$W$98</oldFormula>
  </rdn>
  <rcv guid="{3B1C2CD5-4888-4777-8636-9CDC6C81A12F}"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425"/>
  <sheetViews>
    <sheetView tabSelected="1" topLeftCell="A157" zoomScale="80" zoomScaleNormal="80" zoomScaleSheetLayoutView="80" workbookViewId="0">
      <selection activeCell="N167" sqref="N167"/>
    </sheetView>
  </sheetViews>
  <sheetFormatPr defaultRowHeight="12.75" x14ac:dyDescent="0.2"/>
  <cols>
    <col min="1" max="1" width="45.83203125" customWidth="1"/>
    <col min="2" max="2" width="8.83203125" customWidth="1"/>
    <col min="3" max="3" width="6.1640625" customWidth="1"/>
    <col min="4" max="4" width="6.33203125" customWidth="1"/>
    <col min="5" max="5" width="20" customWidth="1"/>
    <col min="6" max="6" width="9" customWidth="1"/>
    <col min="7" max="7" width="20.6640625" hidden="1" customWidth="1"/>
    <col min="8" max="8" width="20" hidden="1" customWidth="1"/>
    <col min="9" max="12" width="23" hidden="1" customWidth="1"/>
    <col min="13" max="15" width="23" customWidth="1"/>
    <col min="16" max="23" width="22.83203125" customWidth="1"/>
  </cols>
  <sheetData>
    <row r="1" spans="1:23" x14ac:dyDescent="0.2">
      <c r="A1" t="s">
        <v>0</v>
      </c>
    </row>
    <row r="3" spans="1:23" ht="15.75" x14ac:dyDescent="0.2">
      <c r="A3" s="28" t="s">
        <v>14</v>
      </c>
      <c r="B3" s="28"/>
      <c r="C3" s="28"/>
      <c r="D3" s="28"/>
      <c r="E3" s="28"/>
      <c r="F3" s="28"/>
      <c r="G3" s="28"/>
      <c r="H3" s="28"/>
      <c r="I3" s="28"/>
      <c r="J3" s="28"/>
      <c r="K3" s="28"/>
      <c r="L3" s="28"/>
      <c r="M3" s="28"/>
      <c r="N3" s="28"/>
      <c r="O3" s="28"/>
      <c r="P3" s="28"/>
      <c r="Q3" s="28"/>
      <c r="R3" s="28"/>
      <c r="S3" s="28"/>
      <c r="T3" s="28"/>
      <c r="U3" s="28"/>
      <c r="V3" s="28"/>
      <c r="W3" s="28"/>
    </row>
    <row r="4" spans="1:23" ht="15.75" x14ac:dyDescent="0.2">
      <c r="A4" s="25" t="s">
        <v>190</v>
      </c>
      <c r="B4" s="26"/>
      <c r="C4" s="26"/>
      <c r="D4" s="26"/>
      <c r="E4" s="26"/>
      <c r="F4" s="26"/>
      <c r="G4" s="26"/>
      <c r="H4" s="26"/>
      <c r="I4" s="26"/>
      <c r="J4" s="26"/>
      <c r="K4" s="26"/>
      <c r="L4" s="26"/>
      <c r="M4" s="26"/>
      <c r="N4" s="26"/>
      <c r="O4" s="26"/>
      <c r="P4" s="26"/>
      <c r="Q4" s="26"/>
      <c r="R4" s="26"/>
      <c r="S4" s="26"/>
      <c r="T4" s="26"/>
      <c r="U4" s="26"/>
      <c r="V4" s="26"/>
      <c r="W4" s="26"/>
    </row>
    <row r="5" spans="1:23" ht="15.75" x14ac:dyDescent="0.2">
      <c r="A5" s="27" t="s">
        <v>1</v>
      </c>
      <c r="B5" s="27"/>
      <c r="C5" s="27"/>
      <c r="D5" s="27"/>
      <c r="E5" s="27"/>
      <c r="F5" s="27"/>
      <c r="G5" s="27"/>
      <c r="H5" s="27"/>
      <c r="I5" s="27"/>
      <c r="J5" s="27"/>
      <c r="K5" s="27"/>
      <c r="L5" s="27"/>
      <c r="M5" s="27"/>
      <c r="N5" s="27"/>
      <c r="O5" s="27"/>
      <c r="P5" s="27"/>
      <c r="Q5" s="27"/>
      <c r="R5" s="27"/>
      <c r="S5" s="27"/>
      <c r="T5" s="27"/>
      <c r="U5" s="27"/>
      <c r="V5" s="27"/>
      <c r="W5" s="27"/>
    </row>
    <row r="6" spans="1:23" ht="32.25" customHeight="1" x14ac:dyDescent="0.2">
      <c r="A6" s="2" t="s">
        <v>2</v>
      </c>
      <c r="B6" s="2" t="s">
        <v>3</v>
      </c>
      <c r="C6" s="2" t="s">
        <v>4</v>
      </c>
      <c r="D6" s="2" t="s">
        <v>5</v>
      </c>
      <c r="E6" s="2" t="s">
        <v>6</v>
      </c>
      <c r="F6" s="2" t="s">
        <v>7</v>
      </c>
      <c r="G6" s="2" t="s">
        <v>191</v>
      </c>
      <c r="H6" s="2" t="s">
        <v>203</v>
      </c>
      <c r="I6" s="2" t="s">
        <v>191</v>
      </c>
      <c r="J6" s="2" t="s">
        <v>309</v>
      </c>
      <c r="K6" s="2" t="s">
        <v>15</v>
      </c>
      <c r="L6" s="2" t="s">
        <v>309</v>
      </c>
      <c r="M6" s="2" t="s">
        <v>15</v>
      </c>
      <c r="N6" s="2" t="s">
        <v>309</v>
      </c>
      <c r="O6" s="2" t="s">
        <v>15</v>
      </c>
      <c r="P6" s="2" t="s">
        <v>184</v>
      </c>
      <c r="Q6" s="2" t="s">
        <v>185</v>
      </c>
      <c r="R6" s="2" t="s">
        <v>308</v>
      </c>
      <c r="S6" s="2" t="s">
        <v>185</v>
      </c>
      <c r="T6" s="2" t="s">
        <v>186</v>
      </c>
      <c r="U6" s="2" t="s">
        <v>192</v>
      </c>
      <c r="V6" s="1" t="s">
        <v>201</v>
      </c>
      <c r="W6" s="1" t="s">
        <v>202</v>
      </c>
    </row>
    <row r="7" spans="1:23" ht="15.75" x14ac:dyDescent="0.2">
      <c r="A7" s="2" t="s">
        <v>175</v>
      </c>
      <c r="B7" s="2" t="s">
        <v>176</v>
      </c>
      <c r="C7" s="2" t="s">
        <v>177</v>
      </c>
      <c r="D7" s="2" t="s">
        <v>178</v>
      </c>
      <c r="E7" s="2" t="s">
        <v>179</v>
      </c>
      <c r="F7" s="2" t="s">
        <v>180</v>
      </c>
      <c r="G7" s="2" t="s">
        <v>181</v>
      </c>
      <c r="H7" s="2"/>
      <c r="I7" s="2"/>
      <c r="J7" s="2"/>
      <c r="K7" s="2"/>
      <c r="L7" s="2"/>
      <c r="M7" s="2"/>
      <c r="N7" s="2"/>
      <c r="O7" s="2"/>
      <c r="P7" s="2" t="s">
        <v>193</v>
      </c>
      <c r="Q7" s="2"/>
      <c r="R7" s="2"/>
      <c r="S7" s="2"/>
      <c r="T7" s="2"/>
      <c r="U7" s="2" t="s">
        <v>194</v>
      </c>
      <c r="V7" s="1"/>
      <c r="W7" s="1"/>
    </row>
    <row r="8" spans="1:23" ht="31.5" x14ac:dyDescent="0.25">
      <c r="A8" s="4" t="s">
        <v>16</v>
      </c>
      <c r="B8" s="5" t="s">
        <v>17</v>
      </c>
      <c r="C8" s="6"/>
      <c r="D8" s="6"/>
      <c r="E8" s="6"/>
      <c r="F8" s="5"/>
      <c r="G8" s="16">
        <f>G9</f>
        <v>1667583</v>
      </c>
      <c r="H8" s="16">
        <f t="shared" ref="H8:V8" si="0">H9</f>
        <v>0</v>
      </c>
      <c r="I8" s="17">
        <f t="shared" ref="I8:I81" si="1">G8+H8</f>
        <v>1667583</v>
      </c>
      <c r="J8" s="16">
        <f t="shared" si="0"/>
        <v>0</v>
      </c>
      <c r="K8" s="17">
        <f>I8+J8</f>
        <v>1667583</v>
      </c>
      <c r="L8" s="16">
        <f t="shared" si="0"/>
        <v>0</v>
      </c>
      <c r="M8" s="17">
        <f>K8+L8</f>
        <v>1667583</v>
      </c>
      <c r="N8" s="16">
        <f t="shared" si="0"/>
        <v>0</v>
      </c>
      <c r="O8" s="17">
        <f>M8+N8</f>
        <v>1667583</v>
      </c>
      <c r="P8" s="16">
        <f t="shared" si="0"/>
        <v>1538033</v>
      </c>
      <c r="Q8" s="16">
        <f t="shared" si="0"/>
        <v>0</v>
      </c>
      <c r="R8" s="16">
        <f t="shared" ref="R8:R75" si="2">P8+Q8</f>
        <v>1538033</v>
      </c>
      <c r="S8" s="16">
        <f t="shared" si="0"/>
        <v>0</v>
      </c>
      <c r="T8" s="16">
        <f t="shared" ref="T8:T75" si="3">R8+S8</f>
        <v>1538033</v>
      </c>
      <c r="U8" s="16">
        <f t="shared" si="0"/>
        <v>1538033</v>
      </c>
      <c r="V8" s="16">
        <f t="shared" si="0"/>
        <v>0</v>
      </c>
      <c r="W8" s="18">
        <f t="shared" ref="W8:W81" si="4">U8+V8</f>
        <v>1538033</v>
      </c>
    </row>
    <row r="9" spans="1:23" ht="15.75" x14ac:dyDescent="0.25">
      <c r="A9" s="7" t="s">
        <v>18</v>
      </c>
      <c r="B9" s="8" t="s">
        <v>17</v>
      </c>
      <c r="C9" s="9" t="s">
        <v>19</v>
      </c>
      <c r="D9" s="9"/>
      <c r="E9" s="9"/>
      <c r="F9" s="8"/>
      <c r="G9" s="19">
        <f>G10+G14</f>
        <v>1667583</v>
      </c>
      <c r="H9" s="19">
        <f t="shared" ref="H9:V9" si="5">H10+H14</f>
        <v>0</v>
      </c>
      <c r="I9" s="17">
        <f t="shared" si="1"/>
        <v>1667583</v>
      </c>
      <c r="J9" s="19">
        <f t="shared" ref="J9:L9" si="6">J10+J14</f>
        <v>0</v>
      </c>
      <c r="K9" s="17">
        <f t="shared" ref="K9:K76" si="7">I9+J9</f>
        <v>1667583</v>
      </c>
      <c r="L9" s="19">
        <f t="shared" si="6"/>
        <v>0</v>
      </c>
      <c r="M9" s="17">
        <f t="shared" ref="M9:M76" si="8">K9+L9</f>
        <v>1667583</v>
      </c>
      <c r="N9" s="19">
        <f t="shared" ref="N9:O9" si="9">N10+N14</f>
        <v>0</v>
      </c>
      <c r="O9" s="17">
        <f t="shared" ref="O9:O76" si="10">M9+N9</f>
        <v>1667583</v>
      </c>
      <c r="P9" s="19">
        <f t="shared" si="5"/>
        <v>1538033</v>
      </c>
      <c r="Q9" s="19">
        <f t="shared" si="5"/>
        <v>0</v>
      </c>
      <c r="R9" s="16">
        <f t="shared" si="2"/>
        <v>1538033</v>
      </c>
      <c r="S9" s="19">
        <f t="shared" ref="S9" si="11">S10+S14</f>
        <v>0</v>
      </c>
      <c r="T9" s="16">
        <f t="shared" si="3"/>
        <v>1538033</v>
      </c>
      <c r="U9" s="16">
        <f t="shared" si="5"/>
        <v>1538033</v>
      </c>
      <c r="V9" s="19">
        <f t="shared" si="5"/>
        <v>0</v>
      </c>
      <c r="W9" s="18">
        <f t="shared" si="4"/>
        <v>1538033</v>
      </c>
    </row>
    <row r="10" spans="1:23" ht="63" x14ac:dyDescent="0.25">
      <c r="A10" s="10" t="s">
        <v>20</v>
      </c>
      <c r="B10" s="8" t="s">
        <v>17</v>
      </c>
      <c r="C10" s="9" t="s">
        <v>19</v>
      </c>
      <c r="D10" s="9" t="s">
        <v>21</v>
      </c>
      <c r="E10" s="9"/>
      <c r="F10" s="8"/>
      <c r="G10" s="19">
        <f t="shared" ref="G10:N12" si="12">G11</f>
        <v>457817</v>
      </c>
      <c r="H10" s="19">
        <f t="shared" si="12"/>
        <v>0</v>
      </c>
      <c r="I10" s="17">
        <f t="shared" si="1"/>
        <v>457817</v>
      </c>
      <c r="J10" s="19">
        <f t="shared" si="12"/>
        <v>0</v>
      </c>
      <c r="K10" s="17">
        <f t="shared" si="7"/>
        <v>457817</v>
      </c>
      <c r="L10" s="19">
        <f t="shared" si="12"/>
        <v>0</v>
      </c>
      <c r="M10" s="17">
        <f t="shared" si="8"/>
        <v>457817</v>
      </c>
      <c r="N10" s="19">
        <f t="shared" si="12"/>
        <v>0</v>
      </c>
      <c r="O10" s="17">
        <f t="shared" si="10"/>
        <v>457817</v>
      </c>
      <c r="P10" s="19">
        <f t="shared" ref="P10:S12" si="13">P11</f>
        <v>457817</v>
      </c>
      <c r="Q10" s="19">
        <f t="shared" si="13"/>
        <v>0</v>
      </c>
      <c r="R10" s="16">
        <f t="shared" si="2"/>
        <v>457817</v>
      </c>
      <c r="S10" s="19">
        <f t="shared" si="13"/>
        <v>0</v>
      </c>
      <c r="T10" s="16">
        <f t="shared" si="3"/>
        <v>457817</v>
      </c>
      <c r="U10" s="16">
        <f t="shared" ref="U10:V12" si="14">U11</f>
        <v>457817</v>
      </c>
      <c r="V10" s="19">
        <f t="shared" si="14"/>
        <v>0</v>
      </c>
      <c r="W10" s="18">
        <f t="shared" si="4"/>
        <v>457817</v>
      </c>
    </row>
    <row r="11" spans="1:23" ht="31.5" x14ac:dyDescent="0.25">
      <c r="A11" s="10" t="s">
        <v>22</v>
      </c>
      <c r="B11" s="8" t="s">
        <v>17</v>
      </c>
      <c r="C11" s="9" t="s">
        <v>19</v>
      </c>
      <c r="D11" s="9" t="s">
        <v>21</v>
      </c>
      <c r="E11" s="9" t="s">
        <v>204</v>
      </c>
      <c r="F11" s="8"/>
      <c r="G11" s="19">
        <f t="shared" si="12"/>
        <v>457817</v>
      </c>
      <c r="H11" s="19">
        <f t="shared" si="12"/>
        <v>0</v>
      </c>
      <c r="I11" s="17">
        <f t="shared" si="1"/>
        <v>457817</v>
      </c>
      <c r="J11" s="19">
        <f t="shared" si="12"/>
        <v>0</v>
      </c>
      <c r="K11" s="17">
        <f t="shared" si="7"/>
        <v>457817</v>
      </c>
      <c r="L11" s="19">
        <f t="shared" si="12"/>
        <v>0</v>
      </c>
      <c r="M11" s="17">
        <f t="shared" si="8"/>
        <v>457817</v>
      </c>
      <c r="N11" s="19">
        <f t="shared" si="12"/>
        <v>0</v>
      </c>
      <c r="O11" s="17">
        <f t="shared" si="10"/>
        <v>457817</v>
      </c>
      <c r="P11" s="19">
        <f t="shared" si="13"/>
        <v>457817</v>
      </c>
      <c r="Q11" s="19">
        <f t="shared" si="13"/>
        <v>0</v>
      </c>
      <c r="R11" s="16">
        <f t="shared" si="2"/>
        <v>457817</v>
      </c>
      <c r="S11" s="19">
        <f t="shared" si="13"/>
        <v>0</v>
      </c>
      <c r="T11" s="16">
        <f t="shared" si="3"/>
        <v>457817</v>
      </c>
      <c r="U11" s="16">
        <f t="shared" si="14"/>
        <v>457817</v>
      </c>
      <c r="V11" s="19">
        <f t="shared" si="14"/>
        <v>0</v>
      </c>
      <c r="W11" s="18">
        <f t="shared" si="4"/>
        <v>457817</v>
      </c>
    </row>
    <row r="12" spans="1:23" ht="110.25" x14ac:dyDescent="0.25">
      <c r="A12" s="10" t="s">
        <v>23</v>
      </c>
      <c r="B12" s="8" t="s">
        <v>17</v>
      </c>
      <c r="C12" s="9" t="s">
        <v>19</v>
      </c>
      <c r="D12" s="9" t="s">
        <v>21</v>
      </c>
      <c r="E12" s="9" t="s">
        <v>204</v>
      </c>
      <c r="F12" s="8">
        <v>100</v>
      </c>
      <c r="G12" s="19">
        <f t="shared" si="12"/>
        <v>457817</v>
      </c>
      <c r="H12" s="19">
        <f t="shared" si="12"/>
        <v>0</v>
      </c>
      <c r="I12" s="17">
        <f t="shared" si="1"/>
        <v>457817</v>
      </c>
      <c r="J12" s="19">
        <f t="shared" si="12"/>
        <v>0</v>
      </c>
      <c r="K12" s="17">
        <f t="shared" si="7"/>
        <v>457817</v>
      </c>
      <c r="L12" s="19">
        <f t="shared" si="12"/>
        <v>0</v>
      </c>
      <c r="M12" s="17">
        <f t="shared" si="8"/>
        <v>457817</v>
      </c>
      <c r="N12" s="19">
        <f t="shared" si="12"/>
        <v>0</v>
      </c>
      <c r="O12" s="17">
        <f t="shared" si="10"/>
        <v>457817</v>
      </c>
      <c r="P12" s="19">
        <f t="shared" si="13"/>
        <v>457817</v>
      </c>
      <c r="Q12" s="19">
        <f t="shared" si="13"/>
        <v>0</v>
      </c>
      <c r="R12" s="16">
        <f t="shared" si="2"/>
        <v>457817</v>
      </c>
      <c r="S12" s="19">
        <f t="shared" si="13"/>
        <v>0</v>
      </c>
      <c r="T12" s="16">
        <f t="shared" si="3"/>
        <v>457817</v>
      </c>
      <c r="U12" s="16">
        <f t="shared" si="14"/>
        <v>457817</v>
      </c>
      <c r="V12" s="19">
        <f t="shared" si="14"/>
        <v>0</v>
      </c>
      <c r="W12" s="18">
        <f t="shared" si="4"/>
        <v>457817</v>
      </c>
    </row>
    <row r="13" spans="1:23" ht="47.25" x14ac:dyDescent="0.25">
      <c r="A13" s="10" t="s">
        <v>24</v>
      </c>
      <c r="B13" s="8" t="s">
        <v>17</v>
      </c>
      <c r="C13" s="9" t="s">
        <v>19</v>
      </c>
      <c r="D13" s="9" t="s">
        <v>21</v>
      </c>
      <c r="E13" s="9" t="s">
        <v>204</v>
      </c>
      <c r="F13" s="8" t="s">
        <v>25</v>
      </c>
      <c r="G13" s="19">
        <v>457817</v>
      </c>
      <c r="H13" s="19"/>
      <c r="I13" s="17">
        <f t="shared" si="1"/>
        <v>457817</v>
      </c>
      <c r="J13" s="19"/>
      <c r="K13" s="17">
        <f t="shared" si="7"/>
        <v>457817</v>
      </c>
      <c r="L13" s="19"/>
      <c r="M13" s="17">
        <f t="shared" si="8"/>
        <v>457817</v>
      </c>
      <c r="N13" s="19"/>
      <c r="O13" s="17">
        <f t="shared" si="10"/>
        <v>457817</v>
      </c>
      <c r="P13" s="19">
        <v>457817</v>
      </c>
      <c r="Q13" s="19"/>
      <c r="R13" s="16">
        <f t="shared" si="2"/>
        <v>457817</v>
      </c>
      <c r="S13" s="19"/>
      <c r="T13" s="16">
        <f t="shared" si="3"/>
        <v>457817</v>
      </c>
      <c r="U13" s="16">
        <v>457817</v>
      </c>
      <c r="V13" s="19"/>
      <c r="W13" s="18">
        <f t="shared" si="4"/>
        <v>457817</v>
      </c>
    </row>
    <row r="14" spans="1:23" ht="78.75" x14ac:dyDescent="0.25">
      <c r="A14" s="10" t="s">
        <v>26</v>
      </c>
      <c r="B14" s="8" t="s">
        <v>17</v>
      </c>
      <c r="C14" s="9" t="s">
        <v>19</v>
      </c>
      <c r="D14" s="9" t="s">
        <v>27</v>
      </c>
      <c r="E14" s="9"/>
      <c r="F14" s="8"/>
      <c r="G14" s="19">
        <f>G15+G20</f>
        <v>1209766</v>
      </c>
      <c r="H14" s="19">
        <f>H15+H20</f>
        <v>0</v>
      </c>
      <c r="I14" s="17">
        <f t="shared" si="1"/>
        <v>1209766</v>
      </c>
      <c r="J14" s="19">
        <f>J15+J20</f>
        <v>0</v>
      </c>
      <c r="K14" s="17">
        <f t="shared" si="7"/>
        <v>1209766</v>
      </c>
      <c r="L14" s="19">
        <f>L15+L20</f>
        <v>0</v>
      </c>
      <c r="M14" s="17">
        <f t="shared" si="8"/>
        <v>1209766</v>
      </c>
      <c r="N14" s="19">
        <f>N15+N20</f>
        <v>0</v>
      </c>
      <c r="O14" s="17">
        <f t="shared" si="10"/>
        <v>1209766</v>
      </c>
      <c r="P14" s="19">
        <f t="shared" ref="P14:Q14" si="15">P15+P20</f>
        <v>1080216</v>
      </c>
      <c r="Q14" s="19">
        <f t="shared" si="15"/>
        <v>0</v>
      </c>
      <c r="R14" s="16">
        <f t="shared" si="2"/>
        <v>1080216</v>
      </c>
      <c r="S14" s="19">
        <f t="shared" ref="S14" si="16">S15+S20</f>
        <v>0</v>
      </c>
      <c r="T14" s="16">
        <f t="shared" si="3"/>
        <v>1080216</v>
      </c>
      <c r="U14" s="16">
        <f t="shared" ref="U14:V14" si="17">U15+U20</f>
        <v>1080216</v>
      </c>
      <c r="V14" s="19">
        <f t="shared" si="17"/>
        <v>0</v>
      </c>
      <c r="W14" s="18">
        <f t="shared" si="4"/>
        <v>1080216</v>
      </c>
    </row>
    <row r="15" spans="1:23" ht="47.25" x14ac:dyDescent="0.25">
      <c r="A15" s="10" t="s">
        <v>28</v>
      </c>
      <c r="B15" s="8" t="s">
        <v>17</v>
      </c>
      <c r="C15" s="9" t="s">
        <v>19</v>
      </c>
      <c r="D15" s="9" t="s">
        <v>27</v>
      </c>
      <c r="E15" s="9" t="s">
        <v>205</v>
      </c>
      <c r="F15" s="8"/>
      <c r="G15" s="19">
        <f>G16+G18</f>
        <v>1208766</v>
      </c>
      <c r="H15" s="19">
        <f>H16+H18</f>
        <v>0</v>
      </c>
      <c r="I15" s="17">
        <f t="shared" si="1"/>
        <v>1208766</v>
      </c>
      <c r="J15" s="19">
        <f>J16+J18</f>
        <v>0</v>
      </c>
      <c r="K15" s="17">
        <f t="shared" si="7"/>
        <v>1208766</v>
      </c>
      <c r="L15" s="19">
        <f>L16+L18</f>
        <v>0</v>
      </c>
      <c r="M15" s="17">
        <f t="shared" si="8"/>
        <v>1208766</v>
      </c>
      <c r="N15" s="19">
        <f>N16+N18</f>
        <v>0</v>
      </c>
      <c r="O15" s="17">
        <f t="shared" si="10"/>
        <v>1208766</v>
      </c>
      <c r="P15" s="19">
        <f t="shared" ref="P15:Q15" si="18">P16+P18</f>
        <v>1079216</v>
      </c>
      <c r="Q15" s="19">
        <f t="shared" si="18"/>
        <v>0</v>
      </c>
      <c r="R15" s="16">
        <f t="shared" si="2"/>
        <v>1079216</v>
      </c>
      <c r="S15" s="19">
        <f t="shared" ref="S15" si="19">S16+S18</f>
        <v>0</v>
      </c>
      <c r="T15" s="16">
        <f t="shared" si="3"/>
        <v>1079216</v>
      </c>
      <c r="U15" s="16">
        <f t="shared" ref="U15:V15" si="20">U16+U18</f>
        <v>1079216</v>
      </c>
      <c r="V15" s="19">
        <f t="shared" si="20"/>
        <v>0</v>
      </c>
      <c r="W15" s="18">
        <f t="shared" si="4"/>
        <v>1079216</v>
      </c>
    </row>
    <row r="16" spans="1:23" ht="110.25" x14ac:dyDescent="0.25">
      <c r="A16" s="10" t="s">
        <v>23</v>
      </c>
      <c r="B16" s="8" t="s">
        <v>17</v>
      </c>
      <c r="C16" s="9" t="s">
        <v>19</v>
      </c>
      <c r="D16" s="9" t="s">
        <v>27</v>
      </c>
      <c r="E16" s="9" t="s">
        <v>205</v>
      </c>
      <c r="F16" s="8">
        <v>100</v>
      </c>
      <c r="G16" s="19">
        <f>G17</f>
        <v>1079216</v>
      </c>
      <c r="H16" s="19">
        <f>H17</f>
        <v>0</v>
      </c>
      <c r="I16" s="17">
        <f t="shared" si="1"/>
        <v>1079216</v>
      </c>
      <c r="J16" s="19">
        <f>J17</f>
        <v>0</v>
      </c>
      <c r="K16" s="17">
        <f t="shared" si="7"/>
        <v>1079216</v>
      </c>
      <c r="L16" s="19">
        <f>L17</f>
        <v>0</v>
      </c>
      <c r="M16" s="17">
        <f t="shared" si="8"/>
        <v>1079216</v>
      </c>
      <c r="N16" s="19">
        <f>N17</f>
        <v>0</v>
      </c>
      <c r="O16" s="17">
        <f t="shared" si="10"/>
        <v>1079216</v>
      </c>
      <c r="P16" s="19">
        <f t="shared" ref="P16:S16" si="21">P17</f>
        <v>1079216</v>
      </c>
      <c r="Q16" s="19">
        <f t="shared" si="21"/>
        <v>0</v>
      </c>
      <c r="R16" s="16">
        <f t="shared" si="2"/>
        <v>1079216</v>
      </c>
      <c r="S16" s="19">
        <f t="shared" si="21"/>
        <v>0</v>
      </c>
      <c r="T16" s="16">
        <f t="shared" si="3"/>
        <v>1079216</v>
      </c>
      <c r="U16" s="16">
        <f t="shared" ref="U16:V16" si="22">U17</f>
        <v>1079216</v>
      </c>
      <c r="V16" s="19">
        <f t="shared" si="22"/>
        <v>0</v>
      </c>
      <c r="W16" s="18">
        <f t="shared" si="4"/>
        <v>1079216</v>
      </c>
    </row>
    <row r="17" spans="1:23" ht="47.25" x14ac:dyDescent="0.25">
      <c r="A17" s="10" t="s">
        <v>24</v>
      </c>
      <c r="B17" s="8" t="s">
        <v>17</v>
      </c>
      <c r="C17" s="9" t="s">
        <v>19</v>
      </c>
      <c r="D17" s="9" t="s">
        <v>27</v>
      </c>
      <c r="E17" s="9" t="s">
        <v>205</v>
      </c>
      <c r="F17" s="8" t="s">
        <v>25</v>
      </c>
      <c r="G17" s="19">
        <v>1079216</v>
      </c>
      <c r="H17" s="19"/>
      <c r="I17" s="17">
        <f t="shared" si="1"/>
        <v>1079216</v>
      </c>
      <c r="J17" s="19"/>
      <c r="K17" s="17">
        <f t="shared" si="7"/>
        <v>1079216</v>
      </c>
      <c r="L17" s="19"/>
      <c r="M17" s="17">
        <f t="shared" si="8"/>
        <v>1079216</v>
      </c>
      <c r="N17" s="19"/>
      <c r="O17" s="17">
        <f t="shared" si="10"/>
        <v>1079216</v>
      </c>
      <c r="P17" s="19">
        <v>1079216</v>
      </c>
      <c r="Q17" s="19"/>
      <c r="R17" s="16">
        <f t="shared" si="2"/>
        <v>1079216</v>
      </c>
      <c r="S17" s="19"/>
      <c r="T17" s="16">
        <f t="shared" si="3"/>
        <v>1079216</v>
      </c>
      <c r="U17" s="16">
        <v>1079216</v>
      </c>
      <c r="V17" s="19"/>
      <c r="W17" s="18">
        <f t="shared" si="4"/>
        <v>1079216</v>
      </c>
    </row>
    <row r="18" spans="1:23" ht="47.25" x14ac:dyDescent="0.25">
      <c r="A18" s="3" t="s">
        <v>29</v>
      </c>
      <c r="B18" s="8" t="s">
        <v>17</v>
      </c>
      <c r="C18" s="9" t="s">
        <v>19</v>
      </c>
      <c r="D18" s="9" t="s">
        <v>27</v>
      </c>
      <c r="E18" s="9" t="s">
        <v>205</v>
      </c>
      <c r="F18" s="8">
        <v>200</v>
      </c>
      <c r="G18" s="19">
        <f>G19</f>
        <v>129550</v>
      </c>
      <c r="H18" s="19">
        <f>H19</f>
        <v>0</v>
      </c>
      <c r="I18" s="17">
        <f t="shared" si="1"/>
        <v>129550</v>
      </c>
      <c r="J18" s="19">
        <f>J19</f>
        <v>0</v>
      </c>
      <c r="K18" s="17">
        <f t="shared" si="7"/>
        <v>129550</v>
      </c>
      <c r="L18" s="19">
        <f>L19</f>
        <v>0</v>
      </c>
      <c r="M18" s="17">
        <f t="shared" si="8"/>
        <v>129550</v>
      </c>
      <c r="N18" s="19">
        <f>N19</f>
        <v>0</v>
      </c>
      <c r="O18" s="17">
        <f t="shared" si="10"/>
        <v>129550</v>
      </c>
      <c r="P18" s="19">
        <f t="shared" ref="P18:S18" si="23">P19</f>
        <v>0</v>
      </c>
      <c r="Q18" s="19">
        <f t="shared" si="23"/>
        <v>0</v>
      </c>
      <c r="R18" s="16">
        <f t="shared" si="2"/>
        <v>0</v>
      </c>
      <c r="S18" s="19">
        <f t="shared" si="23"/>
        <v>0</v>
      </c>
      <c r="T18" s="16">
        <f t="shared" si="3"/>
        <v>0</v>
      </c>
      <c r="U18" s="16">
        <f t="shared" ref="U18:V18" si="24">U19</f>
        <v>0</v>
      </c>
      <c r="V18" s="19">
        <f t="shared" si="24"/>
        <v>0</v>
      </c>
      <c r="W18" s="18">
        <f t="shared" si="4"/>
        <v>0</v>
      </c>
    </row>
    <row r="19" spans="1:23" ht="47.25" x14ac:dyDescent="0.25">
      <c r="A19" s="10" t="s">
        <v>30</v>
      </c>
      <c r="B19" s="8" t="s">
        <v>17</v>
      </c>
      <c r="C19" s="9" t="s">
        <v>19</v>
      </c>
      <c r="D19" s="9" t="s">
        <v>27</v>
      </c>
      <c r="E19" s="9" t="s">
        <v>205</v>
      </c>
      <c r="F19" s="8" t="s">
        <v>31</v>
      </c>
      <c r="G19" s="19">
        <v>129550</v>
      </c>
      <c r="H19" s="19"/>
      <c r="I19" s="17">
        <f t="shared" si="1"/>
        <v>129550</v>
      </c>
      <c r="J19" s="19"/>
      <c r="K19" s="17">
        <f t="shared" si="7"/>
        <v>129550</v>
      </c>
      <c r="L19" s="19"/>
      <c r="M19" s="17">
        <f t="shared" si="8"/>
        <v>129550</v>
      </c>
      <c r="N19" s="19"/>
      <c r="O19" s="17">
        <f t="shared" si="10"/>
        <v>129550</v>
      </c>
      <c r="P19" s="19">
        <v>0</v>
      </c>
      <c r="Q19" s="19">
        <v>0</v>
      </c>
      <c r="R19" s="16">
        <f t="shared" si="2"/>
        <v>0</v>
      </c>
      <c r="S19" s="19">
        <v>0</v>
      </c>
      <c r="T19" s="16">
        <f t="shared" si="3"/>
        <v>0</v>
      </c>
      <c r="U19" s="16">
        <v>0</v>
      </c>
      <c r="V19" s="19">
        <v>0</v>
      </c>
      <c r="W19" s="18">
        <f t="shared" si="4"/>
        <v>0</v>
      </c>
    </row>
    <row r="20" spans="1:23" ht="31.5" x14ac:dyDescent="0.25">
      <c r="A20" s="10" t="s">
        <v>32</v>
      </c>
      <c r="B20" s="8" t="s">
        <v>17</v>
      </c>
      <c r="C20" s="9" t="s">
        <v>19</v>
      </c>
      <c r="D20" s="9" t="s">
        <v>27</v>
      </c>
      <c r="E20" s="9" t="s">
        <v>206</v>
      </c>
      <c r="F20" s="8"/>
      <c r="G20" s="19">
        <f>G21</f>
        <v>1000</v>
      </c>
      <c r="H20" s="19">
        <f>H21</f>
        <v>0</v>
      </c>
      <c r="I20" s="17">
        <f t="shared" si="1"/>
        <v>1000</v>
      </c>
      <c r="J20" s="19">
        <f>J21</f>
        <v>0</v>
      </c>
      <c r="K20" s="17">
        <f t="shared" si="7"/>
        <v>1000</v>
      </c>
      <c r="L20" s="19">
        <f>L21</f>
        <v>0</v>
      </c>
      <c r="M20" s="17">
        <f t="shared" si="8"/>
        <v>1000</v>
      </c>
      <c r="N20" s="19">
        <f>N21</f>
        <v>0</v>
      </c>
      <c r="O20" s="17">
        <f t="shared" si="10"/>
        <v>1000</v>
      </c>
      <c r="P20" s="19">
        <f t="shared" ref="P20:S21" si="25">P21</f>
        <v>1000</v>
      </c>
      <c r="Q20" s="19">
        <f t="shared" si="25"/>
        <v>0</v>
      </c>
      <c r="R20" s="16">
        <f t="shared" si="2"/>
        <v>1000</v>
      </c>
      <c r="S20" s="19">
        <f t="shared" si="25"/>
        <v>0</v>
      </c>
      <c r="T20" s="16">
        <f t="shared" si="3"/>
        <v>1000</v>
      </c>
      <c r="U20" s="16">
        <f t="shared" ref="U20:V21" si="26">U21</f>
        <v>1000</v>
      </c>
      <c r="V20" s="19">
        <f t="shared" si="26"/>
        <v>0</v>
      </c>
      <c r="W20" s="18">
        <f t="shared" si="4"/>
        <v>1000</v>
      </c>
    </row>
    <row r="21" spans="1:23" ht="15.75" x14ac:dyDescent="0.25">
      <c r="A21" s="3" t="s">
        <v>33</v>
      </c>
      <c r="B21" s="8" t="s">
        <v>17</v>
      </c>
      <c r="C21" s="9" t="s">
        <v>19</v>
      </c>
      <c r="D21" s="9" t="s">
        <v>27</v>
      </c>
      <c r="E21" s="9" t="s">
        <v>206</v>
      </c>
      <c r="F21" s="8">
        <v>800</v>
      </c>
      <c r="G21" s="19">
        <f>G22</f>
        <v>1000</v>
      </c>
      <c r="H21" s="19">
        <f>H22</f>
        <v>0</v>
      </c>
      <c r="I21" s="17">
        <f t="shared" si="1"/>
        <v>1000</v>
      </c>
      <c r="J21" s="19">
        <f>J22</f>
        <v>0</v>
      </c>
      <c r="K21" s="17">
        <f t="shared" si="7"/>
        <v>1000</v>
      </c>
      <c r="L21" s="19">
        <f>L22</f>
        <v>0</v>
      </c>
      <c r="M21" s="17">
        <f t="shared" si="8"/>
        <v>1000</v>
      </c>
      <c r="N21" s="19">
        <f>N22</f>
        <v>0</v>
      </c>
      <c r="O21" s="17">
        <f t="shared" si="10"/>
        <v>1000</v>
      </c>
      <c r="P21" s="19">
        <f t="shared" si="25"/>
        <v>1000</v>
      </c>
      <c r="Q21" s="19">
        <f t="shared" si="25"/>
        <v>0</v>
      </c>
      <c r="R21" s="16">
        <f t="shared" si="2"/>
        <v>1000</v>
      </c>
      <c r="S21" s="19">
        <f t="shared" si="25"/>
        <v>0</v>
      </c>
      <c r="T21" s="16">
        <f t="shared" si="3"/>
        <v>1000</v>
      </c>
      <c r="U21" s="16">
        <f t="shared" si="26"/>
        <v>1000</v>
      </c>
      <c r="V21" s="19">
        <f t="shared" si="26"/>
        <v>0</v>
      </c>
      <c r="W21" s="18">
        <f t="shared" si="4"/>
        <v>1000</v>
      </c>
    </row>
    <row r="22" spans="1:23" ht="31.5" x14ac:dyDescent="0.25">
      <c r="A22" s="10" t="s">
        <v>34</v>
      </c>
      <c r="B22" s="8" t="s">
        <v>17</v>
      </c>
      <c r="C22" s="9" t="s">
        <v>19</v>
      </c>
      <c r="D22" s="9" t="s">
        <v>27</v>
      </c>
      <c r="E22" s="9" t="s">
        <v>206</v>
      </c>
      <c r="F22" s="8" t="s">
        <v>35</v>
      </c>
      <c r="G22" s="19">
        <v>1000</v>
      </c>
      <c r="H22" s="19"/>
      <c r="I22" s="17">
        <f t="shared" si="1"/>
        <v>1000</v>
      </c>
      <c r="J22" s="19"/>
      <c r="K22" s="17">
        <f t="shared" si="7"/>
        <v>1000</v>
      </c>
      <c r="L22" s="19"/>
      <c r="M22" s="17">
        <f t="shared" si="8"/>
        <v>1000</v>
      </c>
      <c r="N22" s="19"/>
      <c r="O22" s="17">
        <f t="shared" si="10"/>
        <v>1000</v>
      </c>
      <c r="P22" s="19">
        <v>1000</v>
      </c>
      <c r="Q22" s="19"/>
      <c r="R22" s="16">
        <f t="shared" si="2"/>
        <v>1000</v>
      </c>
      <c r="S22" s="19"/>
      <c r="T22" s="16">
        <f t="shared" si="3"/>
        <v>1000</v>
      </c>
      <c r="U22" s="16">
        <v>1000</v>
      </c>
      <c r="V22" s="19"/>
      <c r="W22" s="18">
        <f t="shared" si="4"/>
        <v>1000</v>
      </c>
    </row>
    <row r="23" spans="1:23" ht="31.5" customHeight="1" x14ac:dyDescent="0.25">
      <c r="A23" s="4" t="s">
        <v>36</v>
      </c>
      <c r="B23" s="5" t="s">
        <v>37</v>
      </c>
      <c r="C23" s="6"/>
      <c r="D23" s="6"/>
      <c r="E23" s="6"/>
      <c r="F23" s="5"/>
      <c r="G23" s="16">
        <f>G24+G121</f>
        <v>444238933.23000002</v>
      </c>
      <c r="H23" s="16">
        <f t="shared" ref="H23:V23" si="27">H24+H121</f>
        <v>38687545.409999996</v>
      </c>
      <c r="I23" s="17">
        <f t="shared" si="1"/>
        <v>482926478.63999999</v>
      </c>
      <c r="J23" s="16">
        <f t="shared" ref="J23:L23" si="28">J24+J121</f>
        <v>4766258.7299999995</v>
      </c>
      <c r="K23" s="17">
        <f t="shared" si="7"/>
        <v>487692737.37</v>
      </c>
      <c r="L23" s="16">
        <f t="shared" si="28"/>
        <v>9755550</v>
      </c>
      <c r="M23" s="17">
        <f t="shared" si="8"/>
        <v>497448287.37</v>
      </c>
      <c r="N23" s="16">
        <f t="shared" ref="N23:O23" si="29">N24+N121</f>
        <v>0</v>
      </c>
      <c r="O23" s="17">
        <f t="shared" si="10"/>
        <v>497448287.37</v>
      </c>
      <c r="P23" s="16">
        <f t="shared" si="27"/>
        <v>364050971</v>
      </c>
      <c r="Q23" s="16">
        <f t="shared" si="27"/>
        <v>21415851.07</v>
      </c>
      <c r="R23" s="16">
        <f t="shared" si="2"/>
        <v>385466822.06999999</v>
      </c>
      <c r="S23" s="16">
        <f t="shared" ref="S23" si="30">S24+S121</f>
        <v>0</v>
      </c>
      <c r="T23" s="16">
        <f t="shared" si="3"/>
        <v>385466822.06999999</v>
      </c>
      <c r="U23" s="16">
        <f t="shared" si="27"/>
        <v>364820919</v>
      </c>
      <c r="V23" s="16">
        <f t="shared" si="27"/>
        <v>0</v>
      </c>
      <c r="W23" s="18">
        <f t="shared" si="4"/>
        <v>364820919</v>
      </c>
    </row>
    <row r="24" spans="1:23" ht="15.75" customHeight="1" x14ac:dyDescent="0.25">
      <c r="A24" s="7" t="s">
        <v>38</v>
      </c>
      <c r="B24" s="8" t="s">
        <v>37</v>
      </c>
      <c r="C24" s="9" t="s">
        <v>39</v>
      </c>
      <c r="D24" s="9"/>
      <c r="E24" s="9"/>
      <c r="F24" s="8"/>
      <c r="G24" s="19">
        <f>G25+G38+G69+G82+G86</f>
        <v>441816474.23000002</v>
      </c>
      <c r="H24" s="19">
        <f t="shared" ref="H24:V24" si="31">H25+H38+H69+H82+H86</f>
        <v>38687545.409999996</v>
      </c>
      <c r="I24" s="17">
        <f t="shared" si="1"/>
        <v>480504019.63999999</v>
      </c>
      <c r="J24" s="19">
        <f t="shared" ref="J24:L24" si="32">J25+J38+J69+J82+J86</f>
        <v>4766258.7299999995</v>
      </c>
      <c r="K24" s="17">
        <f t="shared" si="7"/>
        <v>485270278.37</v>
      </c>
      <c r="L24" s="19">
        <f t="shared" si="32"/>
        <v>9755550</v>
      </c>
      <c r="M24" s="17">
        <f t="shared" si="8"/>
        <v>495025828.37</v>
      </c>
      <c r="N24" s="19">
        <f t="shared" ref="N24:O24" si="33">N25+N38+N69+N82+N86</f>
        <v>0</v>
      </c>
      <c r="O24" s="17">
        <f t="shared" si="10"/>
        <v>495025828.37</v>
      </c>
      <c r="P24" s="19">
        <f t="shared" si="31"/>
        <v>361628512</v>
      </c>
      <c r="Q24" s="19">
        <f t="shared" si="31"/>
        <v>21415851.07</v>
      </c>
      <c r="R24" s="16">
        <f t="shared" si="2"/>
        <v>383044363.06999999</v>
      </c>
      <c r="S24" s="19">
        <f t="shared" ref="S24" si="34">S25+S38+S69+S82+S86</f>
        <v>0</v>
      </c>
      <c r="T24" s="16">
        <f t="shared" si="3"/>
        <v>383044363.06999999</v>
      </c>
      <c r="U24" s="16">
        <f t="shared" si="31"/>
        <v>362398460</v>
      </c>
      <c r="V24" s="19">
        <f t="shared" si="31"/>
        <v>0</v>
      </c>
      <c r="W24" s="18">
        <f t="shared" si="4"/>
        <v>362398460</v>
      </c>
    </row>
    <row r="25" spans="1:23" ht="15.75" customHeight="1" x14ac:dyDescent="0.25">
      <c r="A25" s="10" t="s">
        <v>40</v>
      </c>
      <c r="B25" s="8" t="s">
        <v>37</v>
      </c>
      <c r="C25" s="9" t="s">
        <v>39</v>
      </c>
      <c r="D25" s="9" t="s">
        <v>19</v>
      </c>
      <c r="E25" s="9"/>
      <c r="F25" s="8"/>
      <c r="G25" s="19">
        <f>G26+G29+G32+G35</f>
        <v>107063272.63</v>
      </c>
      <c r="H25" s="19">
        <f>H26+H29+H32+H35</f>
        <v>0</v>
      </c>
      <c r="I25" s="17">
        <f t="shared" si="1"/>
        <v>107063272.63</v>
      </c>
      <c r="J25" s="19">
        <f>J26+J29+J32+J35</f>
        <v>0</v>
      </c>
      <c r="K25" s="17">
        <f t="shared" si="7"/>
        <v>107063272.63</v>
      </c>
      <c r="L25" s="19">
        <f>L26+L29+L32+L35</f>
        <v>0</v>
      </c>
      <c r="M25" s="17">
        <f t="shared" si="8"/>
        <v>107063272.63</v>
      </c>
      <c r="N25" s="19">
        <f>N26+N29+N32+N35</f>
        <v>0</v>
      </c>
      <c r="O25" s="17">
        <f t="shared" si="10"/>
        <v>107063272.63</v>
      </c>
      <c r="P25" s="19">
        <f t="shared" ref="P25:Q25" si="35">P26+P29+P32+P35</f>
        <v>84893264</v>
      </c>
      <c r="Q25" s="19">
        <f t="shared" si="35"/>
        <v>0</v>
      </c>
      <c r="R25" s="16">
        <f t="shared" si="2"/>
        <v>84893264</v>
      </c>
      <c r="S25" s="19">
        <f t="shared" ref="S25" si="36">S26+S29+S32+S35</f>
        <v>0</v>
      </c>
      <c r="T25" s="16">
        <f t="shared" si="3"/>
        <v>84893264</v>
      </c>
      <c r="U25" s="16">
        <f t="shared" ref="U25:V25" si="37">U26+U29+U32+U35</f>
        <v>84893378</v>
      </c>
      <c r="V25" s="19">
        <f t="shared" si="37"/>
        <v>0</v>
      </c>
      <c r="W25" s="18">
        <f t="shared" si="4"/>
        <v>84893378</v>
      </c>
    </row>
    <row r="26" spans="1:23" ht="393.75" customHeight="1" x14ac:dyDescent="0.25">
      <c r="A26" s="10" t="s">
        <v>41</v>
      </c>
      <c r="B26" s="8" t="s">
        <v>37</v>
      </c>
      <c r="C26" s="9" t="s">
        <v>39</v>
      </c>
      <c r="D26" s="9" t="s">
        <v>19</v>
      </c>
      <c r="E26" s="9" t="s">
        <v>207</v>
      </c>
      <c r="F26" s="8"/>
      <c r="G26" s="19">
        <f>G27</f>
        <v>78203306</v>
      </c>
      <c r="H26" s="19">
        <f>H27</f>
        <v>0</v>
      </c>
      <c r="I26" s="17">
        <f t="shared" si="1"/>
        <v>78203306</v>
      </c>
      <c r="J26" s="19">
        <f>J27</f>
        <v>0</v>
      </c>
      <c r="K26" s="17">
        <f t="shared" si="7"/>
        <v>78203306</v>
      </c>
      <c r="L26" s="19">
        <f>L27</f>
        <v>0</v>
      </c>
      <c r="M26" s="17">
        <f t="shared" si="8"/>
        <v>78203306</v>
      </c>
      <c r="N26" s="19">
        <f>N27</f>
        <v>0</v>
      </c>
      <c r="O26" s="17">
        <f t="shared" si="10"/>
        <v>78203306</v>
      </c>
      <c r="P26" s="19">
        <f t="shared" ref="P26:S27" si="38">P27</f>
        <v>70497248</v>
      </c>
      <c r="Q26" s="19">
        <f t="shared" si="38"/>
        <v>0</v>
      </c>
      <c r="R26" s="16">
        <f t="shared" si="2"/>
        <v>70497248</v>
      </c>
      <c r="S26" s="19">
        <f t="shared" si="38"/>
        <v>0</v>
      </c>
      <c r="T26" s="16">
        <f t="shared" si="3"/>
        <v>70497248</v>
      </c>
      <c r="U26" s="16">
        <f t="shared" ref="U26:V27" si="39">U27</f>
        <v>70497248</v>
      </c>
      <c r="V26" s="19">
        <f t="shared" si="39"/>
        <v>0</v>
      </c>
      <c r="W26" s="18">
        <f t="shared" si="4"/>
        <v>70497248</v>
      </c>
    </row>
    <row r="27" spans="1:23" ht="63" x14ac:dyDescent="0.25">
      <c r="A27" s="3" t="s">
        <v>42</v>
      </c>
      <c r="B27" s="8" t="s">
        <v>37</v>
      </c>
      <c r="C27" s="9" t="s">
        <v>39</v>
      </c>
      <c r="D27" s="9" t="s">
        <v>19</v>
      </c>
      <c r="E27" s="9" t="s">
        <v>207</v>
      </c>
      <c r="F27" s="8">
        <v>600</v>
      </c>
      <c r="G27" s="19">
        <f>G28</f>
        <v>78203306</v>
      </c>
      <c r="H27" s="19">
        <f>H28</f>
        <v>0</v>
      </c>
      <c r="I27" s="17">
        <f t="shared" si="1"/>
        <v>78203306</v>
      </c>
      <c r="J27" s="19">
        <f>J28</f>
        <v>0</v>
      </c>
      <c r="K27" s="17">
        <f t="shared" si="7"/>
        <v>78203306</v>
      </c>
      <c r="L27" s="19">
        <f>L28</f>
        <v>0</v>
      </c>
      <c r="M27" s="17">
        <f t="shared" si="8"/>
        <v>78203306</v>
      </c>
      <c r="N27" s="19">
        <f>N28</f>
        <v>0</v>
      </c>
      <c r="O27" s="17">
        <f t="shared" si="10"/>
        <v>78203306</v>
      </c>
      <c r="P27" s="19">
        <f t="shared" si="38"/>
        <v>70497248</v>
      </c>
      <c r="Q27" s="19">
        <f t="shared" si="38"/>
        <v>0</v>
      </c>
      <c r="R27" s="16">
        <f t="shared" si="2"/>
        <v>70497248</v>
      </c>
      <c r="S27" s="19">
        <f t="shared" si="38"/>
        <v>0</v>
      </c>
      <c r="T27" s="16">
        <f t="shared" si="3"/>
        <v>70497248</v>
      </c>
      <c r="U27" s="16">
        <f t="shared" si="39"/>
        <v>70497248</v>
      </c>
      <c r="V27" s="19">
        <f t="shared" si="39"/>
        <v>0</v>
      </c>
      <c r="W27" s="18">
        <f t="shared" si="4"/>
        <v>70497248</v>
      </c>
    </row>
    <row r="28" spans="1:23" ht="22.5" customHeight="1" x14ac:dyDescent="0.25">
      <c r="A28" s="10" t="s">
        <v>43</v>
      </c>
      <c r="B28" s="8" t="s">
        <v>37</v>
      </c>
      <c r="C28" s="9" t="s">
        <v>39</v>
      </c>
      <c r="D28" s="9" t="s">
        <v>19</v>
      </c>
      <c r="E28" s="9" t="s">
        <v>207</v>
      </c>
      <c r="F28" s="8" t="s">
        <v>44</v>
      </c>
      <c r="G28" s="19">
        <v>78203306</v>
      </c>
      <c r="H28" s="19"/>
      <c r="I28" s="17">
        <f t="shared" si="1"/>
        <v>78203306</v>
      </c>
      <c r="J28" s="19"/>
      <c r="K28" s="17">
        <f t="shared" si="7"/>
        <v>78203306</v>
      </c>
      <c r="L28" s="19"/>
      <c r="M28" s="17">
        <f t="shared" si="8"/>
        <v>78203306</v>
      </c>
      <c r="N28" s="19"/>
      <c r="O28" s="17">
        <f t="shared" si="10"/>
        <v>78203306</v>
      </c>
      <c r="P28" s="19">
        <v>70497248</v>
      </c>
      <c r="Q28" s="19"/>
      <c r="R28" s="16">
        <f t="shared" si="2"/>
        <v>70497248</v>
      </c>
      <c r="S28" s="19"/>
      <c r="T28" s="16">
        <f t="shared" si="3"/>
        <v>70497248</v>
      </c>
      <c r="U28" s="16">
        <v>70497248</v>
      </c>
      <c r="V28" s="19"/>
      <c r="W28" s="18">
        <f t="shared" si="4"/>
        <v>70497248</v>
      </c>
    </row>
    <row r="29" spans="1:23" ht="94.5" x14ac:dyDescent="0.25">
      <c r="A29" s="10" t="s">
        <v>208</v>
      </c>
      <c r="B29" s="8" t="s">
        <v>37</v>
      </c>
      <c r="C29" s="9" t="s">
        <v>39</v>
      </c>
      <c r="D29" s="9" t="s">
        <v>19</v>
      </c>
      <c r="E29" s="9" t="s">
        <v>209</v>
      </c>
      <c r="F29" s="8"/>
      <c r="G29" s="19">
        <f>G30</f>
        <v>20449205.91</v>
      </c>
      <c r="H29" s="19">
        <f>H30</f>
        <v>0</v>
      </c>
      <c r="I29" s="17">
        <f t="shared" si="1"/>
        <v>20449205.91</v>
      </c>
      <c r="J29" s="19">
        <f>J30</f>
        <v>0</v>
      </c>
      <c r="K29" s="17">
        <f t="shared" si="7"/>
        <v>20449205.91</v>
      </c>
      <c r="L29" s="19">
        <f>L30</f>
        <v>0</v>
      </c>
      <c r="M29" s="17">
        <f t="shared" si="8"/>
        <v>20449205.91</v>
      </c>
      <c r="N29" s="19">
        <f>N30</f>
        <v>0</v>
      </c>
      <c r="O29" s="17">
        <f t="shared" si="10"/>
        <v>20449205.91</v>
      </c>
      <c r="P29" s="19">
        <f t="shared" ref="P29:S30" si="40">P30</f>
        <v>14396016</v>
      </c>
      <c r="Q29" s="19">
        <f t="shared" si="40"/>
        <v>0</v>
      </c>
      <c r="R29" s="16">
        <f t="shared" si="2"/>
        <v>14396016</v>
      </c>
      <c r="S29" s="19">
        <f t="shared" si="40"/>
        <v>0</v>
      </c>
      <c r="T29" s="16">
        <f t="shared" si="3"/>
        <v>14396016</v>
      </c>
      <c r="U29" s="16">
        <f t="shared" ref="U29:V30" si="41">U30</f>
        <v>14396130</v>
      </c>
      <c r="V29" s="19">
        <f t="shared" si="41"/>
        <v>0</v>
      </c>
      <c r="W29" s="18">
        <f t="shared" si="4"/>
        <v>14396130</v>
      </c>
    </row>
    <row r="30" spans="1:23" ht="63" x14ac:dyDescent="0.25">
      <c r="A30" s="3" t="s">
        <v>42</v>
      </c>
      <c r="B30" s="8" t="s">
        <v>37</v>
      </c>
      <c r="C30" s="9" t="s">
        <v>39</v>
      </c>
      <c r="D30" s="9" t="s">
        <v>19</v>
      </c>
      <c r="E30" s="9" t="s">
        <v>209</v>
      </c>
      <c r="F30" s="8">
        <v>600</v>
      </c>
      <c r="G30" s="19">
        <f>G31</f>
        <v>20449205.91</v>
      </c>
      <c r="H30" s="19">
        <f>H31</f>
        <v>0</v>
      </c>
      <c r="I30" s="17">
        <f t="shared" si="1"/>
        <v>20449205.91</v>
      </c>
      <c r="J30" s="19">
        <f>J31</f>
        <v>0</v>
      </c>
      <c r="K30" s="17">
        <f t="shared" si="7"/>
        <v>20449205.91</v>
      </c>
      <c r="L30" s="19">
        <f>L31</f>
        <v>0</v>
      </c>
      <c r="M30" s="17">
        <f t="shared" si="8"/>
        <v>20449205.91</v>
      </c>
      <c r="N30" s="19">
        <f>N31</f>
        <v>0</v>
      </c>
      <c r="O30" s="17">
        <f t="shared" si="10"/>
        <v>20449205.91</v>
      </c>
      <c r="P30" s="19">
        <f t="shared" si="40"/>
        <v>14396016</v>
      </c>
      <c r="Q30" s="19">
        <f t="shared" si="40"/>
        <v>0</v>
      </c>
      <c r="R30" s="16">
        <f t="shared" si="2"/>
        <v>14396016</v>
      </c>
      <c r="S30" s="19">
        <f t="shared" si="40"/>
        <v>0</v>
      </c>
      <c r="T30" s="16">
        <f t="shared" si="3"/>
        <v>14396016</v>
      </c>
      <c r="U30" s="16">
        <f t="shared" si="41"/>
        <v>14396130</v>
      </c>
      <c r="V30" s="19">
        <f t="shared" si="41"/>
        <v>0</v>
      </c>
      <c r="W30" s="18">
        <f t="shared" si="4"/>
        <v>14396130</v>
      </c>
    </row>
    <row r="31" spans="1:23" ht="15.75" x14ac:dyDescent="0.25">
      <c r="A31" s="10" t="s">
        <v>43</v>
      </c>
      <c r="B31" s="8" t="s">
        <v>37</v>
      </c>
      <c r="C31" s="9" t="s">
        <v>39</v>
      </c>
      <c r="D31" s="9" t="s">
        <v>19</v>
      </c>
      <c r="E31" s="9" t="s">
        <v>209</v>
      </c>
      <c r="F31" s="8" t="s">
        <v>44</v>
      </c>
      <c r="G31" s="19">
        <v>20449205.91</v>
      </c>
      <c r="H31" s="19"/>
      <c r="I31" s="17">
        <f t="shared" si="1"/>
        <v>20449205.91</v>
      </c>
      <c r="J31" s="19"/>
      <c r="K31" s="17">
        <f t="shared" si="7"/>
        <v>20449205.91</v>
      </c>
      <c r="L31" s="19"/>
      <c r="M31" s="17">
        <f t="shared" si="8"/>
        <v>20449205.91</v>
      </c>
      <c r="N31" s="19"/>
      <c r="O31" s="17">
        <f t="shared" si="10"/>
        <v>20449205.91</v>
      </c>
      <c r="P31" s="19">
        <v>14396016</v>
      </c>
      <c r="Q31" s="19"/>
      <c r="R31" s="16">
        <f t="shared" si="2"/>
        <v>14396016</v>
      </c>
      <c r="S31" s="19"/>
      <c r="T31" s="16">
        <f t="shared" si="3"/>
        <v>14396016</v>
      </c>
      <c r="U31" s="16">
        <v>14396130</v>
      </c>
      <c r="V31" s="19"/>
      <c r="W31" s="18">
        <f t="shared" si="4"/>
        <v>14396130</v>
      </c>
    </row>
    <row r="32" spans="1:23" ht="47.25" x14ac:dyDescent="0.25">
      <c r="A32" s="10" t="s">
        <v>49</v>
      </c>
      <c r="B32" s="8" t="s">
        <v>37</v>
      </c>
      <c r="C32" s="9" t="s">
        <v>39</v>
      </c>
      <c r="D32" s="9" t="s">
        <v>19</v>
      </c>
      <c r="E32" s="9" t="s">
        <v>210</v>
      </c>
      <c r="F32" s="8"/>
      <c r="G32" s="19">
        <f>G33</f>
        <v>6910000</v>
      </c>
      <c r="H32" s="19">
        <f>H33</f>
        <v>0</v>
      </c>
      <c r="I32" s="17">
        <f t="shared" si="1"/>
        <v>6910000</v>
      </c>
      <c r="J32" s="19">
        <f>J33</f>
        <v>0</v>
      </c>
      <c r="K32" s="17">
        <f t="shared" si="7"/>
        <v>6910000</v>
      </c>
      <c r="L32" s="19">
        <f>L33</f>
        <v>0</v>
      </c>
      <c r="M32" s="17">
        <f t="shared" si="8"/>
        <v>6910000</v>
      </c>
      <c r="N32" s="19">
        <f>N33</f>
        <v>0</v>
      </c>
      <c r="O32" s="17">
        <f t="shared" si="10"/>
        <v>6910000</v>
      </c>
      <c r="P32" s="19">
        <f t="shared" ref="P32:S33" si="42">P33</f>
        <v>0</v>
      </c>
      <c r="Q32" s="19">
        <f t="shared" si="42"/>
        <v>0</v>
      </c>
      <c r="R32" s="16">
        <f t="shared" si="2"/>
        <v>0</v>
      </c>
      <c r="S32" s="19">
        <f t="shared" si="42"/>
        <v>0</v>
      </c>
      <c r="T32" s="16">
        <f t="shared" si="3"/>
        <v>0</v>
      </c>
      <c r="U32" s="16">
        <f t="shared" ref="U32:V33" si="43">U33</f>
        <v>0</v>
      </c>
      <c r="V32" s="19">
        <f t="shared" si="43"/>
        <v>0</v>
      </c>
      <c r="W32" s="18">
        <f t="shared" si="4"/>
        <v>0</v>
      </c>
    </row>
    <row r="33" spans="1:23" ht="63" x14ac:dyDescent="0.25">
      <c r="A33" s="3" t="s">
        <v>42</v>
      </c>
      <c r="B33" s="8" t="s">
        <v>37</v>
      </c>
      <c r="C33" s="9" t="s">
        <v>39</v>
      </c>
      <c r="D33" s="9" t="s">
        <v>19</v>
      </c>
      <c r="E33" s="9" t="s">
        <v>210</v>
      </c>
      <c r="F33" s="8">
        <v>600</v>
      </c>
      <c r="G33" s="19">
        <f>G34</f>
        <v>6910000</v>
      </c>
      <c r="H33" s="19">
        <f>H34</f>
        <v>0</v>
      </c>
      <c r="I33" s="17">
        <f t="shared" si="1"/>
        <v>6910000</v>
      </c>
      <c r="J33" s="19">
        <f>J34</f>
        <v>0</v>
      </c>
      <c r="K33" s="17">
        <f t="shared" si="7"/>
        <v>6910000</v>
      </c>
      <c r="L33" s="19">
        <f>L34</f>
        <v>0</v>
      </c>
      <c r="M33" s="17">
        <f t="shared" si="8"/>
        <v>6910000</v>
      </c>
      <c r="N33" s="19">
        <f>N34</f>
        <v>0</v>
      </c>
      <c r="O33" s="17">
        <f t="shared" si="10"/>
        <v>6910000</v>
      </c>
      <c r="P33" s="19">
        <f t="shared" si="42"/>
        <v>0</v>
      </c>
      <c r="Q33" s="19">
        <f t="shared" si="42"/>
        <v>0</v>
      </c>
      <c r="R33" s="16">
        <f t="shared" si="2"/>
        <v>0</v>
      </c>
      <c r="S33" s="19">
        <f t="shared" si="42"/>
        <v>0</v>
      </c>
      <c r="T33" s="16">
        <f t="shared" si="3"/>
        <v>0</v>
      </c>
      <c r="U33" s="16">
        <f t="shared" si="43"/>
        <v>0</v>
      </c>
      <c r="V33" s="19">
        <f t="shared" si="43"/>
        <v>0</v>
      </c>
      <c r="W33" s="18">
        <f t="shared" si="4"/>
        <v>0</v>
      </c>
    </row>
    <row r="34" spans="1:23" ht="15.75" x14ac:dyDescent="0.25">
      <c r="A34" s="10" t="s">
        <v>43</v>
      </c>
      <c r="B34" s="8" t="s">
        <v>37</v>
      </c>
      <c r="C34" s="9" t="s">
        <v>39</v>
      </c>
      <c r="D34" s="9" t="s">
        <v>19</v>
      </c>
      <c r="E34" s="9" t="s">
        <v>210</v>
      </c>
      <c r="F34" s="8" t="s">
        <v>44</v>
      </c>
      <c r="G34" s="19">
        <v>6910000</v>
      </c>
      <c r="H34" s="19"/>
      <c r="I34" s="17">
        <f t="shared" si="1"/>
        <v>6910000</v>
      </c>
      <c r="J34" s="19"/>
      <c r="K34" s="17">
        <f t="shared" si="7"/>
        <v>6910000</v>
      </c>
      <c r="L34" s="19"/>
      <c r="M34" s="17">
        <f t="shared" si="8"/>
        <v>6910000</v>
      </c>
      <c r="N34" s="19"/>
      <c r="O34" s="17">
        <f t="shared" si="10"/>
        <v>6910000</v>
      </c>
      <c r="P34" s="19">
        <v>0</v>
      </c>
      <c r="Q34" s="19">
        <v>0</v>
      </c>
      <c r="R34" s="16">
        <f t="shared" si="2"/>
        <v>0</v>
      </c>
      <c r="S34" s="19">
        <v>0</v>
      </c>
      <c r="T34" s="16">
        <f t="shared" si="3"/>
        <v>0</v>
      </c>
      <c r="U34" s="16">
        <v>0</v>
      </c>
      <c r="V34" s="19">
        <v>0</v>
      </c>
      <c r="W34" s="18">
        <f t="shared" si="4"/>
        <v>0</v>
      </c>
    </row>
    <row r="35" spans="1:23" ht="47.25" x14ac:dyDescent="0.25">
      <c r="A35" s="10" t="s">
        <v>45</v>
      </c>
      <c r="B35" s="8" t="s">
        <v>37</v>
      </c>
      <c r="C35" s="9" t="s">
        <v>39</v>
      </c>
      <c r="D35" s="9" t="s">
        <v>19</v>
      </c>
      <c r="E35" s="9" t="s">
        <v>211</v>
      </c>
      <c r="F35" s="8"/>
      <c r="G35" s="19">
        <f>G36</f>
        <v>1500760.72</v>
      </c>
      <c r="H35" s="19">
        <f>H36</f>
        <v>0</v>
      </c>
      <c r="I35" s="17">
        <f t="shared" si="1"/>
        <v>1500760.72</v>
      </c>
      <c r="J35" s="19">
        <f>J36</f>
        <v>0</v>
      </c>
      <c r="K35" s="17">
        <f t="shared" si="7"/>
        <v>1500760.72</v>
      </c>
      <c r="L35" s="19">
        <f>L36</f>
        <v>0</v>
      </c>
      <c r="M35" s="17">
        <f t="shared" si="8"/>
        <v>1500760.72</v>
      </c>
      <c r="N35" s="19">
        <f>N36</f>
        <v>0</v>
      </c>
      <c r="O35" s="17">
        <f t="shared" si="10"/>
        <v>1500760.72</v>
      </c>
      <c r="P35" s="19">
        <f t="shared" ref="P35:S36" si="44">P36</f>
        <v>0</v>
      </c>
      <c r="Q35" s="19">
        <f t="shared" si="44"/>
        <v>0</v>
      </c>
      <c r="R35" s="16">
        <f t="shared" si="2"/>
        <v>0</v>
      </c>
      <c r="S35" s="19">
        <f t="shared" si="44"/>
        <v>0</v>
      </c>
      <c r="T35" s="16">
        <f t="shared" si="3"/>
        <v>0</v>
      </c>
      <c r="U35" s="16">
        <f t="shared" ref="U35:V36" si="45">U36</f>
        <v>0</v>
      </c>
      <c r="V35" s="19">
        <f t="shared" si="45"/>
        <v>0</v>
      </c>
      <c r="W35" s="18">
        <f t="shared" si="4"/>
        <v>0</v>
      </c>
    </row>
    <row r="36" spans="1:23" ht="63" x14ac:dyDescent="0.25">
      <c r="A36" s="3" t="s">
        <v>42</v>
      </c>
      <c r="B36" s="8" t="s">
        <v>37</v>
      </c>
      <c r="C36" s="9" t="s">
        <v>39</v>
      </c>
      <c r="D36" s="9" t="s">
        <v>19</v>
      </c>
      <c r="E36" s="9" t="s">
        <v>211</v>
      </c>
      <c r="F36" s="8">
        <v>600</v>
      </c>
      <c r="G36" s="19">
        <f>G37</f>
        <v>1500760.72</v>
      </c>
      <c r="H36" s="19">
        <f>H37</f>
        <v>0</v>
      </c>
      <c r="I36" s="17">
        <f t="shared" si="1"/>
        <v>1500760.72</v>
      </c>
      <c r="J36" s="19">
        <f>J37</f>
        <v>0</v>
      </c>
      <c r="K36" s="17">
        <f t="shared" si="7"/>
        <v>1500760.72</v>
      </c>
      <c r="L36" s="19">
        <f>L37</f>
        <v>0</v>
      </c>
      <c r="M36" s="17">
        <f t="shared" si="8"/>
        <v>1500760.72</v>
      </c>
      <c r="N36" s="19">
        <f>N37</f>
        <v>0</v>
      </c>
      <c r="O36" s="17">
        <f t="shared" si="10"/>
        <v>1500760.72</v>
      </c>
      <c r="P36" s="19">
        <f t="shared" si="44"/>
        <v>0</v>
      </c>
      <c r="Q36" s="19">
        <f t="shared" si="44"/>
        <v>0</v>
      </c>
      <c r="R36" s="16">
        <f t="shared" si="2"/>
        <v>0</v>
      </c>
      <c r="S36" s="19">
        <f t="shared" si="44"/>
        <v>0</v>
      </c>
      <c r="T36" s="16">
        <f t="shared" si="3"/>
        <v>0</v>
      </c>
      <c r="U36" s="16">
        <f t="shared" si="45"/>
        <v>0</v>
      </c>
      <c r="V36" s="19">
        <f t="shared" si="45"/>
        <v>0</v>
      </c>
      <c r="W36" s="18">
        <f t="shared" si="4"/>
        <v>0</v>
      </c>
    </row>
    <row r="37" spans="1:23" ht="27" customHeight="1" x14ac:dyDescent="0.25">
      <c r="A37" s="10" t="s">
        <v>43</v>
      </c>
      <c r="B37" s="8" t="s">
        <v>37</v>
      </c>
      <c r="C37" s="9" t="s">
        <v>39</v>
      </c>
      <c r="D37" s="9" t="s">
        <v>19</v>
      </c>
      <c r="E37" s="9" t="s">
        <v>211</v>
      </c>
      <c r="F37" s="8" t="s">
        <v>44</v>
      </c>
      <c r="G37" s="19">
        <v>1500760.72</v>
      </c>
      <c r="H37" s="19"/>
      <c r="I37" s="17">
        <f t="shared" si="1"/>
        <v>1500760.72</v>
      </c>
      <c r="J37" s="19"/>
      <c r="K37" s="17">
        <f t="shared" si="7"/>
        <v>1500760.72</v>
      </c>
      <c r="L37" s="19"/>
      <c r="M37" s="17">
        <f t="shared" si="8"/>
        <v>1500760.72</v>
      </c>
      <c r="N37" s="19"/>
      <c r="O37" s="17">
        <f t="shared" si="10"/>
        <v>1500760.72</v>
      </c>
      <c r="P37" s="19">
        <v>0</v>
      </c>
      <c r="Q37" s="19">
        <v>0</v>
      </c>
      <c r="R37" s="16">
        <f t="shared" si="2"/>
        <v>0</v>
      </c>
      <c r="S37" s="19">
        <v>0</v>
      </c>
      <c r="T37" s="16">
        <f t="shared" si="3"/>
        <v>0</v>
      </c>
      <c r="U37" s="16">
        <v>0</v>
      </c>
      <c r="V37" s="19">
        <v>0</v>
      </c>
      <c r="W37" s="18">
        <f t="shared" si="4"/>
        <v>0</v>
      </c>
    </row>
    <row r="38" spans="1:23" ht="27.75" customHeight="1" x14ac:dyDescent="0.25">
      <c r="A38" s="10" t="s">
        <v>46</v>
      </c>
      <c r="B38" s="8" t="s">
        <v>37</v>
      </c>
      <c r="C38" s="9" t="s">
        <v>39</v>
      </c>
      <c r="D38" s="9" t="s">
        <v>21</v>
      </c>
      <c r="E38" s="9"/>
      <c r="F38" s="8"/>
      <c r="G38" s="19">
        <f>G39+G42+G45+G48+G51+G54+G60+G63+G66</f>
        <v>263519522.59999999</v>
      </c>
      <c r="H38" s="19">
        <f>H39+H42+H45+H48+H51+H54+H60+H63+H66</f>
        <v>37734680.859999999</v>
      </c>
      <c r="I38" s="17">
        <f t="shared" si="1"/>
        <v>301254203.45999998</v>
      </c>
      <c r="J38" s="19">
        <f>J39+J42+J45+J48+J51+J54+J60+J63+J66+J57</f>
        <v>1101211.2</v>
      </c>
      <c r="K38" s="17">
        <f t="shared" si="7"/>
        <v>302355414.65999997</v>
      </c>
      <c r="L38" s="19">
        <f>L39+L42+L45+L48+L51+L54+L60+L63+L66+L57</f>
        <v>9755550</v>
      </c>
      <c r="M38" s="17">
        <f t="shared" si="8"/>
        <v>312110964.65999997</v>
      </c>
      <c r="N38" s="19">
        <f>N39+N42+N45+N48+N51+N54+N60+N63+N66+N57</f>
        <v>0</v>
      </c>
      <c r="O38" s="17">
        <f t="shared" si="10"/>
        <v>312110964.65999997</v>
      </c>
      <c r="P38" s="19">
        <f t="shared" ref="P38:Q38" si="46">P39+P42+P45+P48+P51+P54+P60+P63+P66</f>
        <v>216199524</v>
      </c>
      <c r="Q38" s="19">
        <f t="shared" si="46"/>
        <v>21415851.07</v>
      </c>
      <c r="R38" s="16">
        <f t="shared" si="2"/>
        <v>237615375.06999999</v>
      </c>
      <c r="S38" s="19">
        <f t="shared" ref="S38" si="47">S39+S42+S45+S48+S51+S54+S60+S63+S66</f>
        <v>0</v>
      </c>
      <c r="T38" s="16">
        <f t="shared" si="3"/>
        <v>237615375.06999999</v>
      </c>
      <c r="U38" s="16">
        <f t="shared" ref="U38:V38" si="48">U39+U42+U45+U48+U51+U54+U60+U63+U66</f>
        <v>216969358</v>
      </c>
      <c r="V38" s="19">
        <f t="shared" si="48"/>
        <v>0</v>
      </c>
      <c r="W38" s="18">
        <f t="shared" si="4"/>
        <v>216969358</v>
      </c>
    </row>
    <row r="39" spans="1:23" ht="61.5" customHeight="1" x14ac:dyDescent="0.25">
      <c r="A39" s="10" t="s">
        <v>212</v>
      </c>
      <c r="B39" s="8" t="s">
        <v>37</v>
      </c>
      <c r="C39" s="9" t="s">
        <v>39</v>
      </c>
      <c r="D39" s="9" t="s">
        <v>21</v>
      </c>
      <c r="E39" s="9" t="s">
        <v>213</v>
      </c>
      <c r="F39" s="8"/>
      <c r="G39" s="19">
        <f>G40</f>
        <v>2408596.6499999985</v>
      </c>
      <c r="H39" s="19">
        <f>H40</f>
        <v>37734680.859999999</v>
      </c>
      <c r="I39" s="17">
        <f t="shared" si="1"/>
        <v>40143277.509999998</v>
      </c>
      <c r="J39" s="19">
        <f>J40</f>
        <v>0</v>
      </c>
      <c r="K39" s="17">
        <f t="shared" si="7"/>
        <v>40143277.509999998</v>
      </c>
      <c r="L39" s="19">
        <f>L40</f>
        <v>0</v>
      </c>
      <c r="M39" s="17">
        <f t="shared" si="8"/>
        <v>40143277.509999998</v>
      </c>
      <c r="N39" s="19">
        <f>N40</f>
        <v>0</v>
      </c>
      <c r="O39" s="17">
        <f t="shared" si="10"/>
        <v>40143277.509999998</v>
      </c>
      <c r="P39" s="19">
        <f t="shared" ref="P39:S40" si="49">P40</f>
        <v>0</v>
      </c>
      <c r="Q39" s="19">
        <f t="shared" si="49"/>
        <v>22782820.289999999</v>
      </c>
      <c r="R39" s="16">
        <f t="shared" si="2"/>
        <v>22782820.289999999</v>
      </c>
      <c r="S39" s="19">
        <f t="shared" si="49"/>
        <v>0</v>
      </c>
      <c r="T39" s="16">
        <f t="shared" si="3"/>
        <v>22782820.289999999</v>
      </c>
      <c r="U39" s="16">
        <f t="shared" ref="U39:V40" si="50">U40</f>
        <v>0</v>
      </c>
      <c r="V39" s="19">
        <f t="shared" si="50"/>
        <v>0</v>
      </c>
      <c r="W39" s="18">
        <f t="shared" si="4"/>
        <v>0</v>
      </c>
    </row>
    <row r="40" spans="1:23" ht="69" customHeight="1" x14ac:dyDescent="0.25">
      <c r="A40" s="3" t="s">
        <v>42</v>
      </c>
      <c r="B40" s="8" t="s">
        <v>37</v>
      </c>
      <c r="C40" s="9" t="s">
        <v>39</v>
      </c>
      <c r="D40" s="9" t="s">
        <v>21</v>
      </c>
      <c r="E40" s="9" t="s">
        <v>213</v>
      </c>
      <c r="F40" s="8">
        <v>600</v>
      </c>
      <c r="G40" s="19">
        <f>G41</f>
        <v>2408596.6499999985</v>
      </c>
      <c r="H40" s="19">
        <f>H41</f>
        <v>37734680.859999999</v>
      </c>
      <c r="I40" s="17">
        <f t="shared" si="1"/>
        <v>40143277.509999998</v>
      </c>
      <c r="J40" s="19">
        <f>J41</f>
        <v>0</v>
      </c>
      <c r="K40" s="17">
        <f t="shared" si="7"/>
        <v>40143277.509999998</v>
      </c>
      <c r="L40" s="19">
        <f>L41</f>
        <v>0</v>
      </c>
      <c r="M40" s="17">
        <f t="shared" si="8"/>
        <v>40143277.509999998</v>
      </c>
      <c r="N40" s="19">
        <f>N41</f>
        <v>0</v>
      </c>
      <c r="O40" s="17">
        <f t="shared" si="10"/>
        <v>40143277.509999998</v>
      </c>
      <c r="P40" s="19">
        <f t="shared" si="49"/>
        <v>0</v>
      </c>
      <c r="Q40" s="19">
        <f t="shared" si="49"/>
        <v>22782820.289999999</v>
      </c>
      <c r="R40" s="16">
        <f t="shared" si="2"/>
        <v>22782820.289999999</v>
      </c>
      <c r="S40" s="19">
        <f t="shared" si="49"/>
        <v>0</v>
      </c>
      <c r="T40" s="16">
        <f t="shared" si="3"/>
        <v>22782820.289999999</v>
      </c>
      <c r="U40" s="16">
        <f t="shared" si="50"/>
        <v>0</v>
      </c>
      <c r="V40" s="19">
        <f t="shared" si="50"/>
        <v>0</v>
      </c>
      <c r="W40" s="18">
        <f t="shared" si="4"/>
        <v>0</v>
      </c>
    </row>
    <row r="41" spans="1:23" ht="28.5" customHeight="1" x14ac:dyDescent="0.25">
      <c r="A41" s="10" t="s">
        <v>43</v>
      </c>
      <c r="B41" s="8" t="s">
        <v>37</v>
      </c>
      <c r="C41" s="9" t="s">
        <v>39</v>
      </c>
      <c r="D41" s="9" t="s">
        <v>21</v>
      </c>
      <c r="E41" s="9" t="s">
        <v>213</v>
      </c>
      <c r="F41" s="8" t="s">
        <v>44</v>
      </c>
      <c r="G41" s="19">
        <f>40143277.51-37734680.86</f>
        <v>2408596.6499999985</v>
      </c>
      <c r="H41" s="19">
        <v>37734680.859999999</v>
      </c>
      <c r="I41" s="17">
        <f t="shared" si="1"/>
        <v>40143277.509999998</v>
      </c>
      <c r="J41" s="19"/>
      <c r="K41" s="17">
        <f t="shared" si="7"/>
        <v>40143277.509999998</v>
      </c>
      <c r="L41" s="19"/>
      <c r="M41" s="17">
        <f t="shared" si="8"/>
        <v>40143277.509999998</v>
      </c>
      <c r="N41" s="19"/>
      <c r="O41" s="17">
        <f t="shared" si="10"/>
        <v>40143277.509999998</v>
      </c>
      <c r="P41" s="19">
        <v>0</v>
      </c>
      <c r="Q41" s="19">
        <f>22782820.29</f>
        <v>22782820.289999999</v>
      </c>
      <c r="R41" s="16">
        <f t="shared" si="2"/>
        <v>22782820.289999999</v>
      </c>
      <c r="S41" s="19"/>
      <c r="T41" s="16">
        <f t="shared" si="3"/>
        <v>22782820.289999999</v>
      </c>
      <c r="U41" s="16">
        <v>0</v>
      </c>
      <c r="V41" s="19">
        <v>0</v>
      </c>
      <c r="W41" s="18">
        <f t="shared" si="4"/>
        <v>0</v>
      </c>
    </row>
    <row r="42" spans="1:23" ht="157.5" x14ac:dyDescent="0.25">
      <c r="A42" s="10" t="s">
        <v>47</v>
      </c>
      <c r="B42" s="8" t="s">
        <v>37</v>
      </c>
      <c r="C42" s="9" t="s">
        <v>39</v>
      </c>
      <c r="D42" s="9" t="s">
        <v>21</v>
      </c>
      <c r="E42" s="9" t="s">
        <v>214</v>
      </c>
      <c r="F42" s="8"/>
      <c r="G42" s="19">
        <f t="shared" ref="G42:N43" si="51">G43</f>
        <v>169593220</v>
      </c>
      <c r="H42" s="19">
        <f t="shared" si="51"/>
        <v>0</v>
      </c>
      <c r="I42" s="17">
        <f t="shared" si="51"/>
        <v>169211320</v>
      </c>
      <c r="J42" s="19">
        <f t="shared" si="51"/>
        <v>0</v>
      </c>
      <c r="K42" s="17">
        <f t="shared" si="7"/>
        <v>169211320</v>
      </c>
      <c r="L42" s="19">
        <f t="shared" si="51"/>
        <v>0</v>
      </c>
      <c r="M42" s="17">
        <f t="shared" si="8"/>
        <v>169211320</v>
      </c>
      <c r="N42" s="19">
        <f t="shared" si="51"/>
        <v>0</v>
      </c>
      <c r="O42" s="17">
        <f t="shared" si="10"/>
        <v>169211320</v>
      </c>
      <c r="P42" s="19">
        <f t="shared" ref="P42:S43" si="52">P43</f>
        <v>150643212</v>
      </c>
      <c r="Q42" s="19">
        <f t="shared" si="52"/>
        <v>0</v>
      </c>
      <c r="R42" s="16">
        <f t="shared" si="2"/>
        <v>150643212</v>
      </c>
      <c r="S42" s="19">
        <f t="shared" si="52"/>
        <v>0</v>
      </c>
      <c r="T42" s="16">
        <f t="shared" si="3"/>
        <v>150643212</v>
      </c>
      <c r="U42" s="16">
        <f t="shared" ref="U42:V43" si="53">U43</f>
        <v>150643212</v>
      </c>
      <c r="V42" s="19">
        <f t="shared" si="53"/>
        <v>0</v>
      </c>
      <c r="W42" s="18">
        <f t="shared" si="4"/>
        <v>150643212</v>
      </c>
    </row>
    <row r="43" spans="1:23" ht="63" x14ac:dyDescent="0.25">
      <c r="A43" s="3" t="s">
        <v>42</v>
      </c>
      <c r="B43" s="8" t="s">
        <v>37</v>
      </c>
      <c r="C43" s="9" t="s">
        <v>39</v>
      </c>
      <c r="D43" s="9" t="s">
        <v>21</v>
      </c>
      <c r="E43" s="9" t="s">
        <v>214</v>
      </c>
      <c r="F43" s="8">
        <v>600</v>
      </c>
      <c r="G43" s="19">
        <f t="shared" si="51"/>
        <v>169593220</v>
      </c>
      <c r="H43" s="19">
        <f t="shared" si="51"/>
        <v>0</v>
      </c>
      <c r="I43" s="17">
        <f t="shared" si="51"/>
        <v>169211320</v>
      </c>
      <c r="J43" s="19">
        <f t="shared" si="51"/>
        <v>0</v>
      </c>
      <c r="K43" s="17">
        <f t="shared" si="7"/>
        <v>169211320</v>
      </c>
      <c r="L43" s="19">
        <f t="shared" si="51"/>
        <v>0</v>
      </c>
      <c r="M43" s="17">
        <f t="shared" si="8"/>
        <v>169211320</v>
      </c>
      <c r="N43" s="19">
        <f t="shared" si="51"/>
        <v>0</v>
      </c>
      <c r="O43" s="17">
        <f t="shared" si="10"/>
        <v>169211320</v>
      </c>
      <c r="P43" s="19">
        <f t="shared" si="52"/>
        <v>150643212</v>
      </c>
      <c r="Q43" s="19">
        <f t="shared" si="52"/>
        <v>0</v>
      </c>
      <c r="R43" s="16">
        <f t="shared" si="2"/>
        <v>150643212</v>
      </c>
      <c r="S43" s="19">
        <f t="shared" si="52"/>
        <v>0</v>
      </c>
      <c r="T43" s="16">
        <f t="shared" si="3"/>
        <v>150643212</v>
      </c>
      <c r="U43" s="16">
        <f t="shared" si="53"/>
        <v>150643212</v>
      </c>
      <c r="V43" s="19">
        <f t="shared" si="53"/>
        <v>0</v>
      </c>
      <c r="W43" s="18">
        <f t="shared" si="4"/>
        <v>150643212</v>
      </c>
    </row>
    <row r="44" spans="1:23" ht="27.75" customHeight="1" x14ac:dyDescent="0.25">
      <c r="A44" s="10" t="s">
        <v>43</v>
      </c>
      <c r="B44" s="8" t="s">
        <v>37</v>
      </c>
      <c r="C44" s="9" t="s">
        <v>39</v>
      </c>
      <c r="D44" s="9" t="s">
        <v>21</v>
      </c>
      <c r="E44" s="9" t="s">
        <v>214</v>
      </c>
      <c r="F44" s="8" t="s">
        <v>44</v>
      </c>
      <c r="G44" s="19">
        <v>169593220</v>
      </c>
      <c r="H44" s="19"/>
      <c r="I44" s="17">
        <v>169211320</v>
      </c>
      <c r="J44" s="19"/>
      <c r="K44" s="17">
        <f t="shared" si="7"/>
        <v>169211320</v>
      </c>
      <c r="L44" s="19"/>
      <c r="M44" s="17">
        <f t="shared" si="8"/>
        <v>169211320</v>
      </c>
      <c r="N44" s="19"/>
      <c r="O44" s="17">
        <f t="shared" si="10"/>
        <v>169211320</v>
      </c>
      <c r="P44" s="19">
        <v>150643212</v>
      </c>
      <c r="Q44" s="19"/>
      <c r="R44" s="16">
        <f t="shared" si="2"/>
        <v>150643212</v>
      </c>
      <c r="S44" s="19"/>
      <c r="T44" s="16">
        <f t="shared" si="3"/>
        <v>150643212</v>
      </c>
      <c r="U44" s="16">
        <v>150643212</v>
      </c>
      <c r="V44" s="19"/>
      <c r="W44" s="18">
        <f t="shared" si="4"/>
        <v>150643212</v>
      </c>
    </row>
    <row r="45" spans="1:23" ht="106.5" customHeight="1" x14ac:dyDescent="0.25">
      <c r="A45" s="10" t="s">
        <v>182</v>
      </c>
      <c r="B45" s="8" t="s">
        <v>37</v>
      </c>
      <c r="C45" s="9" t="s">
        <v>39</v>
      </c>
      <c r="D45" s="9" t="s">
        <v>21</v>
      </c>
      <c r="E45" s="9" t="s">
        <v>215</v>
      </c>
      <c r="F45" s="8"/>
      <c r="G45" s="19">
        <f>G46</f>
        <v>18826920</v>
      </c>
      <c r="H45" s="19">
        <f>H46</f>
        <v>0</v>
      </c>
      <c r="I45" s="17">
        <f t="shared" si="1"/>
        <v>18826920</v>
      </c>
      <c r="J45" s="19">
        <f>J46</f>
        <v>0</v>
      </c>
      <c r="K45" s="17">
        <f t="shared" si="7"/>
        <v>18826920</v>
      </c>
      <c r="L45" s="19">
        <f>L46</f>
        <v>0</v>
      </c>
      <c r="M45" s="17">
        <f t="shared" si="8"/>
        <v>18826920</v>
      </c>
      <c r="N45" s="19">
        <f>N46</f>
        <v>0</v>
      </c>
      <c r="O45" s="17">
        <f t="shared" si="10"/>
        <v>18826920</v>
      </c>
      <c r="P45" s="19">
        <f t="shared" ref="P45:S46" si="54">P46</f>
        <v>17225592.780000001</v>
      </c>
      <c r="Q45" s="19">
        <f t="shared" si="54"/>
        <v>0</v>
      </c>
      <c r="R45" s="16">
        <f t="shared" si="2"/>
        <v>17225592.780000001</v>
      </c>
      <c r="S45" s="19">
        <f t="shared" si="54"/>
        <v>0</v>
      </c>
      <c r="T45" s="16">
        <f t="shared" si="3"/>
        <v>17225592.780000001</v>
      </c>
      <c r="U45" s="16">
        <f t="shared" ref="U45:V46" si="55">U46</f>
        <v>18592560</v>
      </c>
      <c r="V45" s="19">
        <f t="shared" si="55"/>
        <v>0</v>
      </c>
      <c r="W45" s="18">
        <f t="shared" si="4"/>
        <v>18592560</v>
      </c>
    </row>
    <row r="46" spans="1:23" ht="63" x14ac:dyDescent="0.25">
      <c r="A46" s="3" t="s">
        <v>42</v>
      </c>
      <c r="B46" s="8" t="s">
        <v>37</v>
      </c>
      <c r="C46" s="9" t="s">
        <v>39</v>
      </c>
      <c r="D46" s="9" t="s">
        <v>21</v>
      </c>
      <c r="E46" s="9" t="s">
        <v>215</v>
      </c>
      <c r="F46" s="8">
        <v>600</v>
      </c>
      <c r="G46" s="19">
        <f>G47</f>
        <v>18826920</v>
      </c>
      <c r="H46" s="19">
        <f>H47</f>
        <v>0</v>
      </c>
      <c r="I46" s="17">
        <f t="shared" si="1"/>
        <v>18826920</v>
      </c>
      <c r="J46" s="19">
        <f>J47</f>
        <v>0</v>
      </c>
      <c r="K46" s="17">
        <f t="shared" si="7"/>
        <v>18826920</v>
      </c>
      <c r="L46" s="19">
        <f>L47</f>
        <v>0</v>
      </c>
      <c r="M46" s="17">
        <f t="shared" si="8"/>
        <v>18826920</v>
      </c>
      <c r="N46" s="19">
        <f>N47</f>
        <v>0</v>
      </c>
      <c r="O46" s="17">
        <f t="shared" si="10"/>
        <v>18826920</v>
      </c>
      <c r="P46" s="19">
        <f t="shared" si="54"/>
        <v>17225592.780000001</v>
      </c>
      <c r="Q46" s="19">
        <f t="shared" si="54"/>
        <v>0</v>
      </c>
      <c r="R46" s="16">
        <f t="shared" si="2"/>
        <v>17225592.780000001</v>
      </c>
      <c r="S46" s="19">
        <f t="shared" si="54"/>
        <v>0</v>
      </c>
      <c r="T46" s="16">
        <f t="shared" si="3"/>
        <v>17225592.780000001</v>
      </c>
      <c r="U46" s="16">
        <f t="shared" si="55"/>
        <v>18592560</v>
      </c>
      <c r="V46" s="19">
        <f t="shared" si="55"/>
        <v>0</v>
      </c>
      <c r="W46" s="18">
        <f t="shared" si="4"/>
        <v>18592560</v>
      </c>
    </row>
    <row r="47" spans="1:23" ht="23.25" customHeight="1" x14ac:dyDescent="0.25">
      <c r="A47" s="10" t="s">
        <v>43</v>
      </c>
      <c r="B47" s="8" t="s">
        <v>37</v>
      </c>
      <c r="C47" s="9" t="s">
        <v>39</v>
      </c>
      <c r="D47" s="9" t="s">
        <v>21</v>
      </c>
      <c r="E47" s="9" t="s">
        <v>215</v>
      </c>
      <c r="F47" s="8" t="s">
        <v>44</v>
      </c>
      <c r="G47" s="19">
        <v>18826920</v>
      </c>
      <c r="H47" s="19"/>
      <c r="I47" s="17">
        <f t="shared" si="1"/>
        <v>18826920</v>
      </c>
      <c r="J47" s="19"/>
      <c r="K47" s="17">
        <f t="shared" si="7"/>
        <v>18826920</v>
      </c>
      <c r="L47" s="19"/>
      <c r="M47" s="17">
        <f t="shared" si="8"/>
        <v>18826920</v>
      </c>
      <c r="N47" s="19"/>
      <c r="O47" s="17">
        <f t="shared" si="10"/>
        <v>18826920</v>
      </c>
      <c r="P47" s="19">
        <f>18592562-1366969.22</f>
        <v>17225592.780000001</v>
      </c>
      <c r="Q47" s="19"/>
      <c r="R47" s="16">
        <f t="shared" si="2"/>
        <v>17225592.780000001</v>
      </c>
      <c r="S47" s="19"/>
      <c r="T47" s="16">
        <f t="shared" si="3"/>
        <v>17225592.780000001</v>
      </c>
      <c r="U47" s="16">
        <v>18592560</v>
      </c>
      <c r="V47" s="19"/>
      <c r="W47" s="18">
        <f t="shared" si="4"/>
        <v>18592560</v>
      </c>
    </row>
    <row r="48" spans="1:23" ht="15.75" x14ac:dyDescent="0.25">
      <c r="A48" s="10" t="s">
        <v>48</v>
      </c>
      <c r="B48" s="8" t="s">
        <v>37</v>
      </c>
      <c r="C48" s="9" t="s">
        <v>39</v>
      </c>
      <c r="D48" s="9" t="s">
        <v>21</v>
      </c>
      <c r="E48" s="9" t="s">
        <v>216</v>
      </c>
      <c r="F48" s="8"/>
      <c r="G48" s="19">
        <f>G49</f>
        <v>51116329.25</v>
      </c>
      <c r="H48" s="19">
        <f>H49</f>
        <v>0</v>
      </c>
      <c r="I48" s="17">
        <f t="shared" si="1"/>
        <v>51116329.25</v>
      </c>
      <c r="J48" s="19">
        <f>J49</f>
        <v>1101211.2</v>
      </c>
      <c r="K48" s="17">
        <f t="shared" si="7"/>
        <v>52217540.450000003</v>
      </c>
      <c r="L48" s="19">
        <f>L49</f>
        <v>9755550</v>
      </c>
      <c r="M48" s="17">
        <f t="shared" si="8"/>
        <v>61973090.450000003</v>
      </c>
      <c r="N48" s="19">
        <f>N49</f>
        <v>0</v>
      </c>
      <c r="O48" s="17">
        <f t="shared" si="10"/>
        <v>61973090.450000003</v>
      </c>
      <c r="P48" s="19">
        <f t="shared" ref="P48:S49" si="56">P49</f>
        <v>35840433.219999999</v>
      </c>
      <c r="Q48" s="19">
        <f t="shared" si="56"/>
        <v>-1366969.22</v>
      </c>
      <c r="R48" s="16">
        <f t="shared" si="2"/>
        <v>34473464</v>
      </c>
      <c r="S48" s="19">
        <f t="shared" si="56"/>
        <v>0</v>
      </c>
      <c r="T48" s="16">
        <f t="shared" si="3"/>
        <v>34473464</v>
      </c>
      <c r="U48" s="16">
        <f t="shared" ref="U48:V49" si="57">U49</f>
        <v>34459911</v>
      </c>
      <c r="V48" s="19">
        <f t="shared" si="57"/>
        <v>0</v>
      </c>
      <c r="W48" s="18">
        <f t="shared" si="4"/>
        <v>34459911</v>
      </c>
    </row>
    <row r="49" spans="1:23" ht="63" x14ac:dyDescent="0.25">
      <c r="A49" s="3" t="s">
        <v>42</v>
      </c>
      <c r="B49" s="8" t="s">
        <v>37</v>
      </c>
      <c r="C49" s="9" t="s">
        <v>39</v>
      </c>
      <c r="D49" s="9" t="s">
        <v>21</v>
      </c>
      <c r="E49" s="9" t="s">
        <v>216</v>
      </c>
      <c r="F49" s="8">
        <v>600</v>
      </c>
      <c r="G49" s="19">
        <f>G50</f>
        <v>51116329.25</v>
      </c>
      <c r="H49" s="19">
        <f>H50</f>
        <v>0</v>
      </c>
      <c r="I49" s="17">
        <f t="shared" si="1"/>
        <v>51116329.25</v>
      </c>
      <c r="J49" s="19">
        <f>J50</f>
        <v>1101211.2</v>
      </c>
      <c r="K49" s="17">
        <f t="shared" si="7"/>
        <v>52217540.450000003</v>
      </c>
      <c r="L49" s="19">
        <f>L50</f>
        <v>9755550</v>
      </c>
      <c r="M49" s="17">
        <f t="shared" si="8"/>
        <v>61973090.450000003</v>
      </c>
      <c r="N49" s="19">
        <f>N50</f>
        <v>0</v>
      </c>
      <c r="O49" s="17">
        <f t="shared" si="10"/>
        <v>61973090.450000003</v>
      </c>
      <c r="P49" s="19">
        <f t="shared" si="56"/>
        <v>35840433.219999999</v>
      </c>
      <c r="Q49" s="19">
        <f t="shared" si="56"/>
        <v>-1366969.22</v>
      </c>
      <c r="R49" s="16">
        <f t="shared" si="2"/>
        <v>34473464</v>
      </c>
      <c r="S49" s="19">
        <f t="shared" si="56"/>
        <v>0</v>
      </c>
      <c r="T49" s="16">
        <f t="shared" si="3"/>
        <v>34473464</v>
      </c>
      <c r="U49" s="16">
        <f t="shared" si="57"/>
        <v>34459911</v>
      </c>
      <c r="V49" s="19">
        <f t="shared" si="57"/>
        <v>0</v>
      </c>
      <c r="W49" s="18">
        <f t="shared" si="4"/>
        <v>34459911</v>
      </c>
    </row>
    <row r="50" spans="1:23" ht="15.75" x14ac:dyDescent="0.25">
      <c r="A50" s="10" t="s">
        <v>43</v>
      </c>
      <c r="B50" s="8" t="s">
        <v>37</v>
      </c>
      <c r="C50" s="9" t="s">
        <v>39</v>
      </c>
      <c r="D50" s="9" t="s">
        <v>21</v>
      </c>
      <c r="E50" s="9" t="s">
        <v>216</v>
      </c>
      <c r="F50" s="8" t="s">
        <v>44</v>
      </c>
      <c r="G50" s="19">
        <v>51116329.25</v>
      </c>
      <c r="H50" s="19"/>
      <c r="I50" s="17">
        <f t="shared" si="1"/>
        <v>51116329.25</v>
      </c>
      <c r="J50" s="19">
        <v>1101211.2</v>
      </c>
      <c r="K50" s="17">
        <f t="shared" si="7"/>
        <v>52217540.450000003</v>
      </c>
      <c r="L50" s="19">
        <v>9755550</v>
      </c>
      <c r="M50" s="17">
        <f t="shared" si="8"/>
        <v>61973090.450000003</v>
      </c>
      <c r="N50" s="19"/>
      <c r="O50" s="17">
        <f t="shared" si="10"/>
        <v>61973090.450000003</v>
      </c>
      <c r="P50" s="19">
        <f>34473464+1366969.22</f>
        <v>35840433.219999999</v>
      </c>
      <c r="Q50" s="19">
        <v>-1366969.22</v>
      </c>
      <c r="R50" s="16">
        <f t="shared" si="2"/>
        <v>34473464</v>
      </c>
      <c r="S50" s="19"/>
      <c r="T50" s="16">
        <f t="shared" si="3"/>
        <v>34473464</v>
      </c>
      <c r="U50" s="16">
        <v>34459911</v>
      </c>
      <c r="V50" s="19"/>
      <c r="W50" s="18">
        <f t="shared" si="4"/>
        <v>34459911</v>
      </c>
    </row>
    <row r="51" spans="1:23" ht="78.75" x14ac:dyDescent="0.25">
      <c r="A51" s="10" t="s">
        <v>174</v>
      </c>
      <c r="B51" s="8" t="s">
        <v>37</v>
      </c>
      <c r="C51" s="9" t="s">
        <v>39</v>
      </c>
      <c r="D51" s="9" t="s">
        <v>21</v>
      </c>
      <c r="E51" s="9" t="s">
        <v>217</v>
      </c>
      <c r="F51" s="8"/>
      <c r="G51" s="19">
        <f>G52</f>
        <v>11143100</v>
      </c>
      <c r="H51" s="19">
        <f>H52</f>
        <v>0</v>
      </c>
      <c r="I51" s="17">
        <f t="shared" si="1"/>
        <v>11143100</v>
      </c>
      <c r="J51" s="19">
        <f>J52</f>
        <v>0</v>
      </c>
      <c r="K51" s="17">
        <f t="shared" si="7"/>
        <v>11143100</v>
      </c>
      <c r="L51" s="19">
        <f>L52</f>
        <v>0</v>
      </c>
      <c r="M51" s="17">
        <f t="shared" si="8"/>
        <v>11143100</v>
      </c>
      <c r="N51" s="19">
        <f>N52</f>
        <v>0</v>
      </c>
      <c r="O51" s="17">
        <f t="shared" si="10"/>
        <v>11143100</v>
      </c>
      <c r="P51" s="19">
        <f t="shared" ref="P51:S52" si="58">P52</f>
        <v>11235614</v>
      </c>
      <c r="Q51" s="19">
        <f t="shared" si="58"/>
        <v>0</v>
      </c>
      <c r="R51" s="16">
        <f t="shared" si="2"/>
        <v>11235614</v>
      </c>
      <c r="S51" s="19">
        <f t="shared" si="58"/>
        <v>0</v>
      </c>
      <c r="T51" s="16">
        <f t="shared" si="3"/>
        <v>11235614</v>
      </c>
      <c r="U51" s="16">
        <f t="shared" ref="U51:V52" si="59">U52</f>
        <v>11761736</v>
      </c>
      <c r="V51" s="19">
        <f t="shared" si="59"/>
        <v>0</v>
      </c>
      <c r="W51" s="18">
        <f t="shared" si="4"/>
        <v>11761736</v>
      </c>
    </row>
    <row r="52" spans="1:23" ht="63" x14ac:dyDescent="0.25">
      <c r="A52" s="3" t="s">
        <v>42</v>
      </c>
      <c r="B52" s="8" t="s">
        <v>37</v>
      </c>
      <c r="C52" s="9" t="s">
        <v>39</v>
      </c>
      <c r="D52" s="9" t="s">
        <v>21</v>
      </c>
      <c r="E52" s="9" t="s">
        <v>217</v>
      </c>
      <c r="F52" s="8">
        <v>600</v>
      </c>
      <c r="G52" s="19">
        <f>G53</f>
        <v>11143100</v>
      </c>
      <c r="H52" s="19">
        <f>H53</f>
        <v>0</v>
      </c>
      <c r="I52" s="17">
        <f t="shared" si="1"/>
        <v>11143100</v>
      </c>
      <c r="J52" s="19">
        <f>J53</f>
        <v>0</v>
      </c>
      <c r="K52" s="17">
        <f t="shared" si="7"/>
        <v>11143100</v>
      </c>
      <c r="L52" s="19">
        <f>L53</f>
        <v>0</v>
      </c>
      <c r="M52" s="17">
        <f t="shared" si="8"/>
        <v>11143100</v>
      </c>
      <c r="N52" s="19">
        <f>N53</f>
        <v>0</v>
      </c>
      <c r="O52" s="17">
        <f t="shared" si="10"/>
        <v>11143100</v>
      </c>
      <c r="P52" s="19">
        <f t="shared" si="58"/>
        <v>11235614</v>
      </c>
      <c r="Q52" s="19">
        <f t="shared" si="58"/>
        <v>0</v>
      </c>
      <c r="R52" s="16">
        <f t="shared" si="2"/>
        <v>11235614</v>
      </c>
      <c r="S52" s="19">
        <f t="shared" si="58"/>
        <v>0</v>
      </c>
      <c r="T52" s="16">
        <f t="shared" si="3"/>
        <v>11235614</v>
      </c>
      <c r="U52" s="16">
        <f t="shared" si="59"/>
        <v>11761736</v>
      </c>
      <c r="V52" s="19">
        <f t="shared" si="59"/>
        <v>0</v>
      </c>
      <c r="W52" s="18">
        <f t="shared" si="4"/>
        <v>11761736</v>
      </c>
    </row>
    <row r="53" spans="1:23" ht="30" customHeight="1" x14ac:dyDescent="0.25">
      <c r="A53" s="10" t="s">
        <v>43</v>
      </c>
      <c r="B53" s="8" t="s">
        <v>37</v>
      </c>
      <c r="C53" s="9" t="s">
        <v>39</v>
      </c>
      <c r="D53" s="9" t="s">
        <v>21</v>
      </c>
      <c r="E53" s="9" t="s">
        <v>217</v>
      </c>
      <c r="F53" s="8" t="s">
        <v>44</v>
      </c>
      <c r="G53" s="19">
        <v>11143100</v>
      </c>
      <c r="H53" s="19"/>
      <c r="I53" s="17">
        <f t="shared" si="1"/>
        <v>11143100</v>
      </c>
      <c r="J53" s="19"/>
      <c r="K53" s="17">
        <f t="shared" si="7"/>
        <v>11143100</v>
      </c>
      <c r="L53" s="19"/>
      <c r="M53" s="17">
        <f t="shared" si="8"/>
        <v>11143100</v>
      </c>
      <c r="N53" s="19"/>
      <c r="O53" s="17">
        <f t="shared" si="10"/>
        <v>11143100</v>
      </c>
      <c r="P53" s="19">
        <v>11235614</v>
      </c>
      <c r="Q53" s="19"/>
      <c r="R53" s="16">
        <f t="shared" si="2"/>
        <v>11235614</v>
      </c>
      <c r="S53" s="19"/>
      <c r="T53" s="16">
        <f t="shared" si="3"/>
        <v>11235614</v>
      </c>
      <c r="U53" s="16">
        <v>11761736</v>
      </c>
      <c r="V53" s="19"/>
      <c r="W53" s="18">
        <f t="shared" si="4"/>
        <v>11761736</v>
      </c>
    </row>
    <row r="54" spans="1:23" ht="47.25" x14ac:dyDescent="0.25">
      <c r="A54" s="10" t="s">
        <v>49</v>
      </c>
      <c r="B54" s="8" t="s">
        <v>37</v>
      </c>
      <c r="C54" s="9" t="s">
        <v>39</v>
      </c>
      <c r="D54" s="9" t="s">
        <v>21</v>
      </c>
      <c r="E54" s="9" t="s">
        <v>210</v>
      </c>
      <c r="F54" s="8"/>
      <c r="G54" s="19">
        <f>G55</f>
        <v>6803831.7000000002</v>
      </c>
      <c r="H54" s="19">
        <f>H55</f>
        <v>0</v>
      </c>
      <c r="I54" s="17">
        <f t="shared" si="1"/>
        <v>6803831.7000000002</v>
      </c>
      <c r="J54" s="19">
        <f>J55</f>
        <v>0</v>
      </c>
      <c r="K54" s="17">
        <f t="shared" si="7"/>
        <v>6803831.7000000002</v>
      </c>
      <c r="L54" s="19">
        <f>L55</f>
        <v>0</v>
      </c>
      <c r="M54" s="17">
        <f t="shared" si="8"/>
        <v>6803831.7000000002</v>
      </c>
      <c r="N54" s="19">
        <f>N55</f>
        <v>0</v>
      </c>
      <c r="O54" s="17">
        <f t="shared" si="10"/>
        <v>6803831.7000000002</v>
      </c>
      <c r="P54" s="19">
        <f t="shared" ref="P54:S55" si="60">P55</f>
        <v>0</v>
      </c>
      <c r="Q54" s="19">
        <f t="shared" si="60"/>
        <v>0</v>
      </c>
      <c r="R54" s="16">
        <f t="shared" si="2"/>
        <v>0</v>
      </c>
      <c r="S54" s="19">
        <f t="shared" si="60"/>
        <v>0</v>
      </c>
      <c r="T54" s="16">
        <f t="shared" si="3"/>
        <v>0</v>
      </c>
      <c r="U54" s="16">
        <f t="shared" ref="U54:V55" si="61">U55</f>
        <v>0</v>
      </c>
      <c r="V54" s="19">
        <f t="shared" si="61"/>
        <v>0</v>
      </c>
      <c r="W54" s="18">
        <f t="shared" si="4"/>
        <v>0</v>
      </c>
    </row>
    <row r="55" spans="1:23" ht="63" x14ac:dyDescent="0.25">
      <c r="A55" s="3" t="s">
        <v>42</v>
      </c>
      <c r="B55" s="8" t="s">
        <v>37</v>
      </c>
      <c r="C55" s="9" t="s">
        <v>39</v>
      </c>
      <c r="D55" s="9" t="s">
        <v>21</v>
      </c>
      <c r="E55" s="9" t="s">
        <v>210</v>
      </c>
      <c r="F55" s="8">
        <v>600</v>
      </c>
      <c r="G55" s="19">
        <f>G56</f>
        <v>6803831.7000000002</v>
      </c>
      <c r="H55" s="19">
        <f>H56</f>
        <v>0</v>
      </c>
      <c r="I55" s="17">
        <f t="shared" si="1"/>
        <v>6803831.7000000002</v>
      </c>
      <c r="J55" s="19">
        <f>J56</f>
        <v>0</v>
      </c>
      <c r="K55" s="17">
        <f t="shared" si="7"/>
        <v>6803831.7000000002</v>
      </c>
      <c r="L55" s="19">
        <f>L56</f>
        <v>0</v>
      </c>
      <c r="M55" s="17">
        <f t="shared" si="8"/>
        <v>6803831.7000000002</v>
      </c>
      <c r="N55" s="19">
        <f>N56</f>
        <v>0</v>
      </c>
      <c r="O55" s="17">
        <f t="shared" si="10"/>
        <v>6803831.7000000002</v>
      </c>
      <c r="P55" s="19">
        <f t="shared" si="60"/>
        <v>0</v>
      </c>
      <c r="Q55" s="19">
        <f t="shared" si="60"/>
        <v>0</v>
      </c>
      <c r="R55" s="16">
        <f t="shared" si="2"/>
        <v>0</v>
      </c>
      <c r="S55" s="19">
        <f t="shared" si="60"/>
        <v>0</v>
      </c>
      <c r="T55" s="16">
        <f t="shared" si="3"/>
        <v>0</v>
      </c>
      <c r="U55" s="16">
        <f t="shared" si="61"/>
        <v>0</v>
      </c>
      <c r="V55" s="19">
        <f t="shared" si="61"/>
        <v>0</v>
      </c>
      <c r="W55" s="18">
        <f t="shared" si="4"/>
        <v>0</v>
      </c>
    </row>
    <row r="56" spans="1:23" ht="15.75" x14ac:dyDescent="0.25">
      <c r="A56" s="10" t="s">
        <v>43</v>
      </c>
      <c r="B56" s="8" t="s">
        <v>37</v>
      </c>
      <c r="C56" s="9" t="s">
        <v>39</v>
      </c>
      <c r="D56" s="9" t="s">
        <v>21</v>
      </c>
      <c r="E56" s="9" t="s">
        <v>210</v>
      </c>
      <c r="F56" s="8" t="s">
        <v>44</v>
      </c>
      <c r="G56" s="19">
        <v>6803831.7000000002</v>
      </c>
      <c r="H56" s="19"/>
      <c r="I56" s="17">
        <f t="shared" si="1"/>
        <v>6803831.7000000002</v>
      </c>
      <c r="J56" s="19"/>
      <c r="K56" s="17">
        <f t="shared" si="7"/>
        <v>6803831.7000000002</v>
      </c>
      <c r="L56" s="19"/>
      <c r="M56" s="17">
        <f t="shared" si="8"/>
        <v>6803831.7000000002</v>
      </c>
      <c r="N56" s="19"/>
      <c r="O56" s="17">
        <f t="shared" si="10"/>
        <v>6803831.7000000002</v>
      </c>
      <c r="P56" s="19">
        <v>0</v>
      </c>
      <c r="Q56" s="19">
        <v>0</v>
      </c>
      <c r="R56" s="16">
        <f t="shared" si="2"/>
        <v>0</v>
      </c>
      <c r="S56" s="19">
        <v>0</v>
      </c>
      <c r="T56" s="16">
        <f t="shared" si="3"/>
        <v>0</v>
      </c>
      <c r="U56" s="16">
        <v>0</v>
      </c>
      <c r="V56" s="19">
        <v>0</v>
      </c>
      <c r="W56" s="18">
        <f t="shared" si="4"/>
        <v>0</v>
      </c>
    </row>
    <row r="57" spans="1:23" ht="47.25" x14ac:dyDescent="0.25">
      <c r="A57" s="10" t="s">
        <v>310</v>
      </c>
      <c r="B57" s="8" t="s">
        <v>37</v>
      </c>
      <c r="C57" s="9" t="s">
        <v>39</v>
      </c>
      <c r="D57" s="9" t="s">
        <v>21</v>
      </c>
      <c r="E57" s="9" t="s">
        <v>311</v>
      </c>
      <c r="F57" s="8"/>
      <c r="G57" s="19"/>
      <c r="H57" s="19"/>
      <c r="I57" s="17">
        <f>I58</f>
        <v>381900</v>
      </c>
      <c r="J57" s="19">
        <f>J58</f>
        <v>0</v>
      </c>
      <c r="K57" s="17">
        <f t="shared" si="7"/>
        <v>381900</v>
      </c>
      <c r="L57" s="19">
        <f>L58</f>
        <v>0</v>
      </c>
      <c r="M57" s="17">
        <f t="shared" si="8"/>
        <v>381900</v>
      </c>
      <c r="N57" s="19">
        <f>N58</f>
        <v>0</v>
      </c>
      <c r="O57" s="17">
        <f t="shared" si="10"/>
        <v>381900</v>
      </c>
      <c r="P57" s="19"/>
      <c r="Q57" s="19"/>
      <c r="R57" s="16"/>
      <c r="S57" s="19"/>
      <c r="T57" s="16"/>
      <c r="U57" s="16"/>
      <c r="V57" s="19"/>
      <c r="W57" s="18"/>
    </row>
    <row r="58" spans="1:23" ht="63" x14ac:dyDescent="0.25">
      <c r="A58" s="3" t="s">
        <v>42</v>
      </c>
      <c r="B58" s="8" t="s">
        <v>37</v>
      </c>
      <c r="C58" s="9" t="s">
        <v>39</v>
      </c>
      <c r="D58" s="9" t="s">
        <v>21</v>
      </c>
      <c r="E58" s="9" t="s">
        <v>311</v>
      </c>
      <c r="F58" s="8">
        <v>600</v>
      </c>
      <c r="G58" s="19"/>
      <c r="H58" s="19"/>
      <c r="I58" s="17">
        <f>I59</f>
        <v>381900</v>
      </c>
      <c r="J58" s="19">
        <f>J59</f>
        <v>0</v>
      </c>
      <c r="K58" s="17">
        <f t="shared" si="7"/>
        <v>381900</v>
      </c>
      <c r="L58" s="19">
        <f>L59</f>
        <v>0</v>
      </c>
      <c r="M58" s="17">
        <f t="shared" si="8"/>
        <v>381900</v>
      </c>
      <c r="N58" s="19">
        <f>N59</f>
        <v>0</v>
      </c>
      <c r="O58" s="17">
        <f t="shared" si="10"/>
        <v>381900</v>
      </c>
      <c r="P58" s="19"/>
      <c r="Q58" s="19"/>
      <c r="R58" s="16"/>
      <c r="S58" s="19"/>
      <c r="T58" s="16"/>
      <c r="U58" s="16"/>
      <c r="V58" s="19"/>
      <c r="W58" s="18"/>
    </row>
    <row r="59" spans="1:23" ht="19.5" customHeight="1" x14ac:dyDescent="0.25">
      <c r="A59" s="10" t="s">
        <v>43</v>
      </c>
      <c r="B59" s="8" t="s">
        <v>37</v>
      </c>
      <c r="C59" s="9" t="s">
        <v>39</v>
      </c>
      <c r="D59" s="9" t="s">
        <v>21</v>
      </c>
      <c r="E59" s="9" t="s">
        <v>311</v>
      </c>
      <c r="F59" s="8">
        <v>610</v>
      </c>
      <c r="G59" s="19"/>
      <c r="H59" s="19"/>
      <c r="I59" s="17">
        <v>381900</v>
      </c>
      <c r="J59" s="19">
        <v>0</v>
      </c>
      <c r="K59" s="17">
        <f t="shared" si="7"/>
        <v>381900</v>
      </c>
      <c r="L59" s="19">
        <v>0</v>
      </c>
      <c r="M59" s="17">
        <f t="shared" si="8"/>
        <v>381900</v>
      </c>
      <c r="N59" s="19">
        <v>0</v>
      </c>
      <c r="O59" s="17">
        <f t="shared" si="10"/>
        <v>381900</v>
      </c>
      <c r="P59" s="19"/>
      <c r="Q59" s="19"/>
      <c r="R59" s="16"/>
      <c r="S59" s="19"/>
      <c r="T59" s="16"/>
      <c r="U59" s="16"/>
      <c r="V59" s="19"/>
      <c r="W59" s="18"/>
    </row>
    <row r="60" spans="1:23" ht="47.25" x14ac:dyDescent="0.25">
      <c r="A60" s="10" t="s">
        <v>45</v>
      </c>
      <c r="B60" s="8" t="s">
        <v>37</v>
      </c>
      <c r="C60" s="9" t="s">
        <v>39</v>
      </c>
      <c r="D60" s="9" t="s">
        <v>21</v>
      </c>
      <c r="E60" s="9" t="s">
        <v>211</v>
      </c>
      <c r="F60" s="8"/>
      <c r="G60" s="19">
        <f>G61</f>
        <v>2569000</v>
      </c>
      <c r="H60" s="19">
        <f>H61</f>
        <v>0</v>
      </c>
      <c r="I60" s="17">
        <f t="shared" si="1"/>
        <v>2569000</v>
      </c>
      <c r="J60" s="19">
        <f>J61</f>
        <v>0</v>
      </c>
      <c r="K60" s="17">
        <f t="shared" si="7"/>
        <v>2569000</v>
      </c>
      <c r="L60" s="19">
        <f>L61</f>
        <v>0</v>
      </c>
      <c r="M60" s="17">
        <f t="shared" si="8"/>
        <v>2569000</v>
      </c>
      <c r="N60" s="19">
        <f>N61</f>
        <v>0</v>
      </c>
      <c r="O60" s="17">
        <f t="shared" si="10"/>
        <v>2569000</v>
      </c>
      <c r="P60" s="19">
        <f t="shared" ref="P60:S61" si="62">P61</f>
        <v>0</v>
      </c>
      <c r="Q60" s="19">
        <f t="shared" si="62"/>
        <v>0</v>
      </c>
      <c r="R60" s="16">
        <f t="shared" si="2"/>
        <v>0</v>
      </c>
      <c r="S60" s="19">
        <f t="shared" si="62"/>
        <v>0</v>
      </c>
      <c r="T60" s="16">
        <f t="shared" si="3"/>
        <v>0</v>
      </c>
      <c r="U60" s="16">
        <f t="shared" ref="U60:V61" si="63">U61</f>
        <v>0</v>
      </c>
      <c r="V60" s="19">
        <f t="shared" si="63"/>
        <v>0</v>
      </c>
      <c r="W60" s="18">
        <f t="shared" si="4"/>
        <v>0</v>
      </c>
    </row>
    <row r="61" spans="1:23" ht="63" x14ac:dyDescent="0.25">
      <c r="A61" s="3" t="s">
        <v>42</v>
      </c>
      <c r="B61" s="8" t="s">
        <v>37</v>
      </c>
      <c r="C61" s="9" t="s">
        <v>39</v>
      </c>
      <c r="D61" s="9" t="s">
        <v>21</v>
      </c>
      <c r="E61" s="9" t="s">
        <v>211</v>
      </c>
      <c r="F61" s="8">
        <v>600</v>
      </c>
      <c r="G61" s="19">
        <f>G62</f>
        <v>2569000</v>
      </c>
      <c r="H61" s="19">
        <f>H62</f>
        <v>0</v>
      </c>
      <c r="I61" s="17">
        <f t="shared" si="1"/>
        <v>2569000</v>
      </c>
      <c r="J61" s="19">
        <f>J62</f>
        <v>0</v>
      </c>
      <c r="K61" s="17">
        <f t="shared" si="7"/>
        <v>2569000</v>
      </c>
      <c r="L61" s="19">
        <f>L62</f>
        <v>0</v>
      </c>
      <c r="M61" s="17">
        <f t="shared" si="8"/>
        <v>2569000</v>
      </c>
      <c r="N61" s="19">
        <f>N62</f>
        <v>0</v>
      </c>
      <c r="O61" s="17">
        <f t="shared" si="10"/>
        <v>2569000</v>
      </c>
      <c r="P61" s="19">
        <f t="shared" si="62"/>
        <v>0</v>
      </c>
      <c r="Q61" s="19">
        <f t="shared" si="62"/>
        <v>0</v>
      </c>
      <c r="R61" s="16">
        <f t="shared" si="2"/>
        <v>0</v>
      </c>
      <c r="S61" s="19">
        <f t="shared" si="62"/>
        <v>0</v>
      </c>
      <c r="T61" s="16">
        <f t="shared" si="3"/>
        <v>0</v>
      </c>
      <c r="U61" s="16">
        <f t="shared" si="63"/>
        <v>0</v>
      </c>
      <c r="V61" s="19">
        <f t="shared" si="63"/>
        <v>0</v>
      </c>
      <c r="W61" s="18">
        <f t="shared" si="4"/>
        <v>0</v>
      </c>
    </row>
    <row r="62" spans="1:23" ht="15.75" x14ac:dyDescent="0.25">
      <c r="A62" s="10" t="s">
        <v>43</v>
      </c>
      <c r="B62" s="8" t="s">
        <v>37</v>
      </c>
      <c r="C62" s="9" t="s">
        <v>39</v>
      </c>
      <c r="D62" s="9" t="s">
        <v>21</v>
      </c>
      <c r="E62" s="9" t="s">
        <v>211</v>
      </c>
      <c r="F62" s="8" t="s">
        <v>44</v>
      </c>
      <c r="G62" s="19">
        <v>2569000</v>
      </c>
      <c r="H62" s="19"/>
      <c r="I62" s="17">
        <f t="shared" si="1"/>
        <v>2569000</v>
      </c>
      <c r="J62" s="19"/>
      <c r="K62" s="17">
        <f t="shared" si="7"/>
        <v>2569000</v>
      </c>
      <c r="L62" s="19"/>
      <c r="M62" s="17">
        <f t="shared" si="8"/>
        <v>2569000</v>
      </c>
      <c r="N62" s="19"/>
      <c r="O62" s="17">
        <f t="shared" si="10"/>
        <v>2569000</v>
      </c>
      <c r="P62" s="19">
        <v>0</v>
      </c>
      <c r="Q62" s="19">
        <v>0</v>
      </c>
      <c r="R62" s="16">
        <f t="shared" si="2"/>
        <v>0</v>
      </c>
      <c r="S62" s="19">
        <v>0</v>
      </c>
      <c r="T62" s="16">
        <f t="shared" si="3"/>
        <v>0</v>
      </c>
      <c r="U62" s="16">
        <v>0</v>
      </c>
      <c r="V62" s="19">
        <v>0</v>
      </c>
      <c r="W62" s="18">
        <f t="shared" si="4"/>
        <v>0</v>
      </c>
    </row>
    <row r="63" spans="1:23" ht="78.75" x14ac:dyDescent="0.25">
      <c r="A63" s="10" t="s">
        <v>169</v>
      </c>
      <c r="B63" s="8" t="s">
        <v>37</v>
      </c>
      <c r="C63" s="9" t="s">
        <v>39</v>
      </c>
      <c r="D63" s="9" t="s">
        <v>21</v>
      </c>
      <c r="E63" s="9" t="s">
        <v>218</v>
      </c>
      <c r="F63" s="8"/>
      <c r="G63" s="19">
        <f>G64</f>
        <v>393631</v>
      </c>
      <c r="H63" s="19">
        <f>H64</f>
        <v>0</v>
      </c>
      <c r="I63" s="17">
        <f t="shared" si="1"/>
        <v>393631</v>
      </c>
      <c r="J63" s="19">
        <f>J64</f>
        <v>0</v>
      </c>
      <c r="K63" s="17">
        <f t="shared" si="7"/>
        <v>393631</v>
      </c>
      <c r="L63" s="19">
        <f>L64</f>
        <v>0</v>
      </c>
      <c r="M63" s="17">
        <f t="shared" si="8"/>
        <v>393631</v>
      </c>
      <c r="N63" s="19">
        <f>N64</f>
        <v>0</v>
      </c>
      <c r="O63" s="17">
        <f t="shared" si="10"/>
        <v>393631</v>
      </c>
      <c r="P63" s="19">
        <f t="shared" ref="P63:S64" si="64">P64</f>
        <v>423555</v>
      </c>
      <c r="Q63" s="19">
        <f t="shared" si="64"/>
        <v>0</v>
      </c>
      <c r="R63" s="16">
        <f t="shared" si="2"/>
        <v>423555</v>
      </c>
      <c r="S63" s="19">
        <f t="shared" si="64"/>
        <v>0</v>
      </c>
      <c r="T63" s="16">
        <f t="shared" si="3"/>
        <v>423555</v>
      </c>
      <c r="U63" s="16">
        <f t="shared" ref="U63:V64" si="65">U64</f>
        <v>663141</v>
      </c>
      <c r="V63" s="19">
        <f t="shared" si="65"/>
        <v>0</v>
      </c>
      <c r="W63" s="18">
        <f t="shared" si="4"/>
        <v>663141</v>
      </c>
    </row>
    <row r="64" spans="1:23" ht="63" x14ac:dyDescent="0.25">
      <c r="A64" s="3" t="s">
        <v>42</v>
      </c>
      <c r="B64" s="8" t="s">
        <v>37</v>
      </c>
      <c r="C64" s="9" t="s">
        <v>39</v>
      </c>
      <c r="D64" s="9" t="s">
        <v>21</v>
      </c>
      <c r="E64" s="9" t="s">
        <v>218</v>
      </c>
      <c r="F64" s="8">
        <v>600</v>
      </c>
      <c r="G64" s="19">
        <f>G65</f>
        <v>393631</v>
      </c>
      <c r="H64" s="19">
        <f>H65</f>
        <v>0</v>
      </c>
      <c r="I64" s="17">
        <f t="shared" si="1"/>
        <v>393631</v>
      </c>
      <c r="J64" s="19">
        <f>J65</f>
        <v>0</v>
      </c>
      <c r="K64" s="17">
        <f t="shared" si="7"/>
        <v>393631</v>
      </c>
      <c r="L64" s="19">
        <f>L65</f>
        <v>0</v>
      </c>
      <c r="M64" s="17">
        <f t="shared" si="8"/>
        <v>393631</v>
      </c>
      <c r="N64" s="19">
        <f>N65</f>
        <v>0</v>
      </c>
      <c r="O64" s="17">
        <f t="shared" si="10"/>
        <v>393631</v>
      </c>
      <c r="P64" s="19">
        <f t="shared" si="64"/>
        <v>423555</v>
      </c>
      <c r="Q64" s="19">
        <f t="shared" si="64"/>
        <v>0</v>
      </c>
      <c r="R64" s="16">
        <f t="shared" si="2"/>
        <v>423555</v>
      </c>
      <c r="S64" s="19">
        <f t="shared" si="64"/>
        <v>0</v>
      </c>
      <c r="T64" s="16">
        <f t="shared" si="3"/>
        <v>423555</v>
      </c>
      <c r="U64" s="16">
        <f t="shared" si="65"/>
        <v>663141</v>
      </c>
      <c r="V64" s="19">
        <f t="shared" si="65"/>
        <v>0</v>
      </c>
      <c r="W64" s="18">
        <f t="shared" si="4"/>
        <v>663141</v>
      </c>
    </row>
    <row r="65" spans="1:23" ht="15.75" x14ac:dyDescent="0.25">
      <c r="A65" s="10" t="s">
        <v>43</v>
      </c>
      <c r="B65" s="8" t="s">
        <v>37</v>
      </c>
      <c r="C65" s="9" t="s">
        <v>39</v>
      </c>
      <c r="D65" s="9" t="s">
        <v>21</v>
      </c>
      <c r="E65" s="9" t="s">
        <v>218</v>
      </c>
      <c r="F65" s="8" t="s">
        <v>44</v>
      </c>
      <c r="G65" s="19">
        <v>393631</v>
      </c>
      <c r="H65" s="19"/>
      <c r="I65" s="17">
        <f t="shared" si="1"/>
        <v>393631</v>
      </c>
      <c r="J65" s="19"/>
      <c r="K65" s="17">
        <f t="shared" si="7"/>
        <v>393631</v>
      </c>
      <c r="L65" s="19"/>
      <c r="M65" s="17">
        <f t="shared" si="8"/>
        <v>393631</v>
      </c>
      <c r="N65" s="19"/>
      <c r="O65" s="17">
        <f t="shared" si="10"/>
        <v>393631</v>
      </c>
      <c r="P65" s="19">
        <v>423555</v>
      </c>
      <c r="Q65" s="19"/>
      <c r="R65" s="16">
        <f t="shared" si="2"/>
        <v>423555</v>
      </c>
      <c r="S65" s="19"/>
      <c r="T65" s="16">
        <f t="shared" si="3"/>
        <v>423555</v>
      </c>
      <c r="U65" s="16">
        <v>663141</v>
      </c>
      <c r="V65" s="19"/>
      <c r="W65" s="18">
        <f t="shared" si="4"/>
        <v>663141</v>
      </c>
    </row>
    <row r="66" spans="1:23" ht="81" customHeight="1" x14ac:dyDescent="0.25">
      <c r="A66" s="10" t="s">
        <v>170</v>
      </c>
      <c r="B66" s="8" t="s">
        <v>37</v>
      </c>
      <c r="C66" s="9" t="s">
        <v>39</v>
      </c>
      <c r="D66" s="9" t="s">
        <v>21</v>
      </c>
      <c r="E66" s="9" t="s">
        <v>219</v>
      </c>
      <c r="F66" s="8"/>
      <c r="G66" s="19">
        <f>G67</f>
        <v>664894</v>
      </c>
      <c r="H66" s="19">
        <f>H67</f>
        <v>0</v>
      </c>
      <c r="I66" s="17">
        <f>G66+H66</f>
        <v>664894</v>
      </c>
      <c r="J66" s="19">
        <f>J67</f>
        <v>0</v>
      </c>
      <c r="K66" s="17">
        <f t="shared" si="7"/>
        <v>664894</v>
      </c>
      <c r="L66" s="19">
        <f>L67</f>
        <v>0</v>
      </c>
      <c r="M66" s="17">
        <f t="shared" si="8"/>
        <v>664894</v>
      </c>
      <c r="N66" s="19">
        <f>N67</f>
        <v>0</v>
      </c>
      <c r="O66" s="17">
        <f t="shared" si="10"/>
        <v>664894</v>
      </c>
      <c r="P66" s="19">
        <f t="shared" ref="P66:S67" si="66">P67</f>
        <v>831117</v>
      </c>
      <c r="Q66" s="19">
        <f t="shared" si="66"/>
        <v>0</v>
      </c>
      <c r="R66" s="16">
        <f t="shared" si="2"/>
        <v>831117</v>
      </c>
      <c r="S66" s="19">
        <f t="shared" si="66"/>
        <v>0</v>
      </c>
      <c r="T66" s="16">
        <f t="shared" si="3"/>
        <v>831117</v>
      </c>
      <c r="U66" s="16">
        <f t="shared" ref="U66:V67" si="67">U67</f>
        <v>848798</v>
      </c>
      <c r="V66" s="19">
        <f t="shared" si="67"/>
        <v>0</v>
      </c>
      <c r="W66" s="18">
        <f t="shared" ref="W66:W71" si="68">U66+V66</f>
        <v>848798</v>
      </c>
    </row>
    <row r="67" spans="1:23" ht="64.5" customHeight="1" x14ac:dyDescent="0.25">
      <c r="A67" s="3" t="s">
        <v>42</v>
      </c>
      <c r="B67" s="8" t="s">
        <v>37</v>
      </c>
      <c r="C67" s="9" t="s">
        <v>39</v>
      </c>
      <c r="D67" s="9" t="s">
        <v>21</v>
      </c>
      <c r="E67" s="9" t="s">
        <v>219</v>
      </c>
      <c r="F67" s="8">
        <v>600</v>
      </c>
      <c r="G67" s="19">
        <f>G68</f>
        <v>664894</v>
      </c>
      <c r="H67" s="19">
        <f>H68</f>
        <v>0</v>
      </c>
      <c r="I67" s="17">
        <f>G67+H67</f>
        <v>664894</v>
      </c>
      <c r="J67" s="19">
        <f>J68</f>
        <v>0</v>
      </c>
      <c r="K67" s="17">
        <f t="shared" si="7"/>
        <v>664894</v>
      </c>
      <c r="L67" s="19">
        <f>L68</f>
        <v>0</v>
      </c>
      <c r="M67" s="17">
        <f t="shared" si="8"/>
        <v>664894</v>
      </c>
      <c r="N67" s="19">
        <f>N68</f>
        <v>0</v>
      </c>
      <c r="O67" s="17">
        <f t="shared" si="10"/>
        <v>664894</v>
      </c>
      <c r="P67" s="19">
        <f t="shared" si="66"/>
        <v>831117</v>
      </c>
      <c r="Q67" s="19">
        <f t="shared" si="66"/>
        <v>0</v>
      </c>
      <c r="R67" s="16">
        <f t="shared" si="2"/>
        <v>831117</v>
      </c>
      <c r="S67" s="19">
        <f t="shared" si="66"/>
        <v>0</v>
      </c>
      <c r="T67" s="16">
        <f t="shared" si="3"/>
        <v>831117</v>
      </c>
      <c r="U67" s="16">
        <f t="shared" si="67"/>
        <v>848798</v>
      </c>
      <c r="V67" s="19">
        <f t="shared" si="67"/>
        <v>0</v>
      </c>
      <c r="W67" s="18">
        <f t="shared" si="68"/>
        <v>848798</v>
      </c>
    </row>
    <row r="68" spans="1:23" ht="21.75" customHeight="1" x14ac:dyDescent="0.25">
      <c r="A68" s="10" t="s">
        <v>43</v>
      </c>
      <c r="B68" s="8" t="s">
        <v>37</v>
      </c>
      <c r="C68" s="9" t="s">
        <v>39</v>
      </c>
      <c r="D68" s="9" t="s">
        <v>21</v>
      </c>
      <c r="E68" s="9" t="s">
        <v>219</v>
      </c>
      <c r="F68" s="8" t="s">
        <v>44</v>
      </c>
      <c r="G68" s="19">
        <v>664894</v>
      </c>
      <c r="H68" s="19"/>
      <c r="I68" s="17">
        <f>G68+H68</f>
        <v>664894</v>
      </c>
      <c r="J68" s="19"/>
      <c r="K68" s="17">
        <f t="shared" si="7"/>
        <v>664894</v>
      </c>
      <c r="L68" s="19"/>
      <c r="M68" s="17">
        <f t="shared" si="8"/>
        <v>664894</v>
      </c>
      <c r="N68" s="19"/>
      <c r="O68" s="17">
        <f t="shared" si="10"/>
        <v>664894</v>
      </c>
      <c r="P68" s="19">
        <v>831117</v>
      </c>
      <c r="Q68" s="19"/>
      <c r="R68" s="16">
        <f t="shared" si="2"/>
        <v>831117</v>
      </c>
      <c r="S68" s="19"/>
      <c r="T68" s="16">
        <f t="shared" si="3"/>
        <v>831117</v>
      </c>
      <c r="U68" s="16">
        <v>848798</v>
      </c>
      <c r="V68" s="19"/>
      <c r="W68" s="18">
        <f t="shared" si="68"/>
        <v>848798</v>
      </c>
    </row>
    <row r="69" spans="1:23" ht="15.75" x14ac:dyDescent="0.25">
      <c r="A69" s="10" t="s">
        <v>50</v>
      </c>
      <c r="B69" s="8" t="s">
        <v>37</v>
      </c>
      <c r="C69" s="9" t="s">
        <v>39</v>
      </c>
      <c r="D69" s="9" t="s">
        <v>27</v>
      </c>
      <c r="E69" s="9"/>
      <c r="F69" s="8"/>
      <c r="G69" s="19">
        <f>G70+G73+G79</f>
        <v>21871545</v>
      </c>
      <c r="H69" s="19">
        <f>H70+H73+H79</f>
        <v>0</v>
      </c>
      <c r="I69" s="17">
        <f t="shared" si="1"/>
        <v>21871545</v>
      </c>
      <c r="J69" s="19">
        <f>J70+J73+J79+J76</f>
        <v>3665047.53</v>
      </c>
      <c r="K69" s="17">
        <f t="shared" si="7"/>
        <v>25536592.530000001</v>
      </c>
      <c r="L69" s="19">
        <f>L70+L73+L79+L76</f>
        <v>0</v>
      </c>
      <c r="M69" s="17">
        <f t="shared" si="8"/>
        <v>25536592.530000001</v>
      </c>
      <c r="N69" s="19">
        <f>N70+N73+N79+N76</f>
        <v>0</v>
      </c>
      <c r="O69" s="17">
        <f t="shared" si="10"/>
        <v>25536592.530000001</v>
      </c>
      <c r="P69" s="19">
        <f t="shared" ref="P69:Q69" si="69">P70+P73+P79</f>
        <v>18350000</v>
      </c>
      <c r="Q69" s="19">
        <f t="shared" si="69"/>
        <v>0</v>
      </c>
      <c r="R69" s="16">
        <f t="shared" si="2"/>
        <v>18350000</v>
      </c>
      <c r="S69" s="19">
        <f t="shared" ref="S69" si="70">S70+S73+S79</f>
        <v>0</v>
      </c>
      <c r="T69" s="16">
        <f t="shared" si="3"/>
        <v>18350000</v>
      </c>
      <c r="U69" s="16">
        <f t="shared" ref="U69:V69" si="71">U70+U73+U79</f>
        <v>18350000</v>
      </c>
      <c r="V69" s="19">
        <f t="shared" si="71"/>
        <v>0</v>
      </c>
      <c r="W69" s="18">
        <f t="shared" si="68"/>
        <v>18350000</v>
      </c>
    </row>
    <row r="70" spans="1:23" ht="31.5" x14ac:dyDescent="0.25">
      <c r="A70" s="10" t="s">
        <v>51</v>
      </c>
      <c r="B70" s="8" t="s">
        <v>37</v>
      </c>
      <c r="C70" s="9" t="s">
        <v>39</v>
      </c>
      <c r="D70" s="9" t="s">
        <v>27</v>
      </c>
      <c r="E70" s="9" t="s">
        <v>220</v>
      </c>
      <c r="F70" s="8"/>
      <c r="G70" s="19">
        <f>G71</f>
        <v>21863954</v>
      </c>
      <c r="H70" s="19">
        <f>H71</f>
        <v>-3905200</v>
      </c>
      <c r="I70" s="17">
        <f t="shared" si="1"/>
        <v>17958754</v>
      </c>
      <c r="J70" s="19">
        <f>J71</f>
        <v>34038.15</v>
      </c>
      <c r="K70" s="17">
        <f t="shared" si="7"/>
        <v>17992792.149999999</v>
      </c>
      <c r="L70" s="19">
        <f>L71</f>
        <v>0</v>
      </c>
      <c r="M70" s="17">
        <f t="shared" si="8"/>
        <v>17992792.149999999</v>
      </c>
      <c r="N70" s="19">
        <f>N71</f>
        <v>0</v>
      </c>
      <c r="O70" s="17">
        <f t="shared" si="10"/>
        <v>17992792.149999999</v>
      </c>
      <c r="P70" s="19">
        <f t="shared" ref="P70:S71" si="72">P71</f>
        <v>18350000</v>
      </c>
      <c r="Q70" s="19">
        <f t="shared" si="72"/>
        <v>0</v>
      </c>
      <c r="R70" s="16">
        <f t="shared" si="2"/>
        <v>18350000</v>
      </c>
      <c r="S70" s="19">
        <f t="shared" si="72"/>
        <v>0</v>
      </c>
      <c r="T70" s="16">
        <f t="shared" si="3"/>
        <v>18350000</v>
      </c>
      <c r="U70" s="16">
        <f t="shared" ref="U70:V71" si="73">U71</f>
        <v>18350000</v>
      </c>
      <c r="V70" s="19">
        <f t="shared" si="73"/>
        <v>0</v>
      </c>
      <c r="W70" s="18">
        <f t="shared" si="68"/>
        <v>18350000</v>
      </c>
    </row>
    <row r="71" spans="1:23" ht="63" x14ac:dyDescent="0.25">
      <c r="A71" s="3" t="s">
        <v>42</v>
      </c>
      <c r="B71" s="8" t="s">
        <v>37</v>
      </c>
      <c r="C71" s="9" t="s">
        <v>39</v>
      </c>
      <c r="D71" s="9" t="s">
        <v>27</v>
      </c>
      <c r="E71" s="9" t="s">
        <v>220</v>
      </c>
      <c r="F71" s="8">
        <v>600</v>
      </c>
      <c r="G71" s="19">
        <f>G72</f>
        <v>21863954</v>
      </c>
      <c r="H71" s="19">
        <f>H72</f>
        <v>-3905200</v>
      </c>
      <c r="I71" s="17">
        <f t="shared" si="1"/>
        <v>17958754</v>
      </c>
      <c r="J71" s="19">
        <f>J72</f>
        <v>34038.15</v>
      </c>
      <c r="K71" s="17">
        <f t="shared" si="7"/>
        <v>17992792.149999999</v>
      </c>
      <c r="L71" s="19">
        <f>L72</f>
        <v>0</v>
      </c>
      <c r="M71" s="17">
        <f t="shared" si="8"/>
        <v>17992792.149999999</v>
      </c>
      <c r="N71" s="19">
        <f>N72</f>
        <v>0</v>
      </c>
      <c r="O71" s="17">
        <f t="shared" si="10"/>
        <v>17992792.149999999</v>
      </c>
      <c r="P71" s="19">
        <f t="shared" si="72"/>
        <v>18350000</v>
      </c>
      <c r="Q71" s="19">
        <f t="shared" si="72"/>
        <v>0</v>
      </c>
      <c r="R71" s="16">
        <f t="shared" si="2"/>
        <v>18350000</v>
      </c>
      <c r="S71" s="19">
        <f t="shared" si="72"/>
        <v>0</v>
      </c>
      <c r="T71" s="16">
        <f t="shared" si="3"/>
        <v>18350000</v>
      </c>
      <c r="U71" s="16">
        <f t="shared" si="73"/>
        <v>18350000</v>
      </c>
      <c r="V71" s="19">
        <f t="shared" si="73"/>
        <v>0</v>
      </c>
      <c r="W71" s="18">
        <f t="shared" si="68"/>
        <v>18350000</v>
      </c>
    </row>
    <row r="72" spans="1:23" ht="15.75" x14ac:dyDescent="0.25">
      <c r="A72" s="10" t="s">
        <v>43</v>
      </c>
      <c r="B72" s="8" t="s">
        <v>37</v>
      </c>
      <c r="C72" s="9" t="s">
        <v>39</v>
      </c>
      <c r="D72" s="9" t="s">
        <v>27</v>
      </c>
      <c r="E72" s="9" t="s">
        <v>220</v>
      </c>
      <c r="F72" s="8" t="s">
        <v>44</v>
      </c>
      <c r="G72" s="19">
        <f>21863954</f>
        <v>21863954</v>
      </c>
      <c r="H72" s="19">
        <f>-3641191.8-264008.2</f>
        <v>-3905200</v>
      </c>
      <c r="I72" s="17">
        <f t="shared" si="1"/>
        <v>17958754</v>
      </c>
      <c r="J72" s="19">
        <v>34038.15</v>
      </c>
      <c r="K72" s="17">
        <f t="shared" si="7"/>
        <v>17992792.149999999</v>
      </c>
      <c r="L72" s="19"/>
      <c r="M72" s="17">
        <f t="shared" si="8"/>
        <v>17992792.149999999</v>
      </c>
      <c r="N72" s="19"/>
      <c r="O72" s="17">
        <f t="shared" si="10"/>
        <v>17992792.149999999</v>
      </c>
      <c r="P72" s="19">
        <v>18350000</v>
      </c>
      <c r="Q72" s="19"/>
      <c r="R72" s="16">
        <f t="shared" si="2"/>
        <v>18350000</v>
      </c>
      <c r="S72" s="19"/>
      <c r="T72" s="16">
        <f t="shared" si="3"/>
        <v>18350000</v>
      </c>
      <c r="U72" s="16">
        <v>18350000</v>
      </c>
      <c r="V72" s="19"/>
      <c r="W72" s="18">
        <f t="shared" si="4"/>
        <v>18350000</v>
      </c>
    </row>
    <row r="73" spans="1:23" ht="63" x14ac:dyDescent="0.25">
      <c r="A73" s="10" t="s">
        <v>221</v>
      </c>
      <c r="B73" s="8" t="s">
        <v>37</v>
      </c>
      <c r="C73" s="9" t="s">
        <v>39</v>
      </c>
      <c r="D73" s="9" t="s">
        <v>27</v>
      </c>
      <c r="E73" s="9" t="s">
        <v>222</v>
      </c>
      <c r="F73" s="8"/>
      <c r="G73" s="19">
        <f>G74</f>
        <v>0</v>
      </c>
      <c r="H73" s="19">
        <f>H74</f>
        <v>3905200</v>
      </c>
      <c r="I73" s="17">
        <f t="shared" si="1"/>
        <v>3905200</v>
      </c>
      <c r="J73" s="19">
        <f>J74</f>
        <v>0</v>
      </c>
      <c r="K73" s="17">
        <f t="shared" si="7"/>
        <v>3905200</v>
      </c>
      <c r="L73" s="19">
        <f>L74</f>
        <v>0</v>
      </c>
      <c r="M73" s="17">
        <f t="shared" si="8"/>
        <v>3905200</v>
      </c>
      <c r="N73" s="19">
        <f>N74</f>
        <v>0</v>
      </c>
      <c r="O73" s="17">
        <f t="shared" si="10"/>
        <v>3905200</v>
      </c>
      <c r="P73" s="19">
        <f t="shared" ref="P73:S74" si="74">P74</f>
        <v>0</v>
      </c>
      <c r="Q73" s="19">
        <f t="shared" si="74"/>
        <v>0</v>
      </c>
      <c r="R73" s="16">
        <f t="shared" si="2"/>
        <v>0</v>
      </c>
      <c r="S73" s="19">
        <f t="shared" si="74"/>
        <v>0</v>
      </c>
      <c r="T73" s="16">
        <f t="shared" si="3"/>
        <v>0</v>
      </c>
      <c r="U73" s="16">
        <f t="shared" ref="U73:V74" si="75">U74</f>
        <v>0</v>
      </c>
      <c r="V73" s="19">
        <f t="shared" si="75"/>
        <v>0</v>
      </c>
      <c r="W73" s="18">
        <f t="shared" si="4"/>
        <v>0</v>
      </c>
    </row>
    <row r="74" spans="1:23" ht="63" x14ac:dyDescent="0.25">
      <c r="A74" s="3" t="s">
        <v>42</v>
      </c>
      <c r="B74" s="8" t="s">
        <v>37</v>
      </c>
      <c r="C74" s="9" t="s">
        <v>39</v>
      </c>
      <c r="D74" s="9" t="s">
        <v>27</v>
      </c>
      <c r="E74" s="9" t="s">
        <v>222</v>
      </c>
      <c r="F74" s="8">
        <v>600</v>
      </c>
      <c r="G74" s="19">
        <f>G75</f>
        <v>0</v>
      </c>
      <c r="H74" s="19">
        <f>H75</f>
        <v>3905200</v>
      </c>
      <c r="I74" s="17">
        <f t="shared" si="1"/>
        <v>3905200</v>
      </c>
      <c r="J74" s="19">
        <f>J75</f>
        <v>0</v>
      </c>
      <c r="K74" s="17">
        <f t="shared" si="7"/>
        <v>3905200</v>
      </c>
      <c r="L74" s="19">
        <f>L75</f>
        <v>0</v>
      </c>
      <c r="M74" s="17">
        <f t="shared" si="8"/>
        <v>3905200</v>
      </c>
      <c r="N74" s="19">
        <f>N75</f>
        <v>0</v>
      </c>
      <c r="O74" s="17">
        <f t="shared" si="10"/>
        <v>3905200</v>
      </c>
      <c r="P74" s="19">
        <f t="shared" si="74"/>
        <v>0</v>
      </c>
      <c r="Q74" s="19">
        <f t="shared" si="74"/>
        <v>0</v>
      </c>
      <c r="R74" s="16">
        <f t="shared" si="2"/>
        <v>0</v>
      </c>
      <c r="S74" s="19">
        <f t="shared" si="74"/>
        <v>0</v>
      </c>
      <c r="T74" s="16">
        <f t="shared" si="3"/>
        <v>0</v>
      </c>
      <c r="U74" s="16">
        <f t="shared" si="75"/>
        <v>0</v>
      </c>
      <c r="V74" s="19">
        <f t="shared" si="75"/>
        <v>0</v>
      </c>
      <c r="W74" s="18">
        <f t="shared" si="4"/>
        <v>0</v>
      </c>
    </row>
    <row r="75" spans="1:23" ht="20.25" customHeight="1" x14ac:dyDescent="0.25">
      <c r="A75" s="10" t="s">
        <v>43</v>
      </c>
      <c r="B75" s="8" t="s">
        <v>37</v>
      </c>
      <c r="C75" s="9" t="s">
        <v>39</v>
      </c>
      <c r="D75" s="9" t="s">
        <v>27</v>
      </c>
      <c r="E75" s="9" t="s">
        <v>222</v>
      </c>
      <c r="F75" s="8">
        <v>610</v>
      </c>
      <c r="G75" s="19">
        <v>0</v>
      </c>
      <c r="H75" s="19">
        <f>3905200</f>
        <v>3905200</v>
      </c>
      <c r="I75" s="17">
        <f t="shared" si="1"/>
        <v>3905200</v>
      </c>
      <c r="J75" s="19"/>
      <c r="K75" s="17">
        <f t="shared" si="7"/>
        <v>3905200</v>
      </c>
      <c r="L75" s="19"/>
      <c r="M75" s="17">
        <f t="shared" si="8"/>
        <v>3905200</v>
      </c>
      <c r="N75" s="19"/>
      <c r="O75" s="17">
        <f t="shared" si="10"/>
        <v>3905200</v>
      </c>
      <c r="P75" s="19"/>
      <c r="Q75" s="19"/>
      <c r="R75" s="16">
        <f t="shared" si="2"/>
        <v>0</v>
      </c>
      <c r="S75" s="19"/>
      <c r="T75" s="16">
        <f t="shared" si="3"/>
        <v>0</v>
      </c>
      <c r="U75" s="16"/>
      <c r="V75" s="19"/>
      <c r="W75" s="18">
        <f t="shared" si="4"/>
        <v>0</v>
      </c>
    </row>
    <row r="76" spans="1:23" ht="57" customHeight="1" x14ac:dyDescent="0.25">
      <c r="A76" s="10" t="s">
        <v>49</v>
      </c>
      <c r="B76" s="8" t="s">
        <v>37</v>
      </c>
      <c r="C76" s="9" t="s">
        <v>39</v>
      </c>
      <c r="D76" s="9" t="s">
        <v>27</v>
      </c>
      <c r="E76" s="9" t="s">
        <v>210</v>
      </c>
      <c r="F76" s="8"/>
      <c r="G76" s="19"/>
      <c r="H76" s="19"/>
      <c r="I76" s="17"/>
      <c r="J76" s="19">
        <f>J77</f>
        <v>3450944</v>
      </c>
      <c r="K76" s="17">
        <f t="shared" si="7"/>
        <v>3450944</v>
      </c>
      <c r="L76" s="19">
        <f>L77</f>
        <v>0</v>
      </c>
      <c r="M76" s="17">
        <f t="shared" si="8"/>
        <v>3450944</v>
      </c>
      <c r="N76" s="19">
        <f>N77</f>
        <v>0</v>
      </c>
      <c r="O76" s="17">
        <f t="shared" si="10"/>
        <v>3450944</v>
      </c>
      <c r="P76" s="19"/>
      <c r="Q76" s="19"/>
      <c r="R76" s="16"/>
      <c r="S76" s="19"/>
      <c r="T76" s="16"/>
      <c r="U76" s="16"/>
      <c r="V76" s="19"/>
      <c r="W76" s="18"/>
    </row>
    <row r="77" spans="1:23" ht="72.75" customHeight="1" x14ac:dyDescent="0.25">
      <c r="A77" s="3" t="s">
        <v>42</v>
      </c>
      <c r="B77" s="8" t="s">
        <v>37</v>
      </c>
      <c r="C77" s="9" t="s">
        <v>39</v>
      </c>
      <c r="D77" s="9" t="s">
        <v>27</v>
      </c>
      <c r="E77" s="9" t="s">
        <v>210</v>
      </c>
      <c r="F77" s="8">
        <v>600</v>
      </c>
      <c r="G77" s="19"/>
      <c r="H77" s="19"/>
      <c r="I77" s="17"/>
      <c r="J77" s="19">
        <f>J78</f>
        <v>3450944</v>
      </c>
      <c r="K77" s="17">
        <f t="shared" ref="K77:K78" si="76">I77+J77</f>
        <v>3450944</v>
      </c>
      <c r="L77" s="19">
        <f>L78</f>
        <v>0</v>
      </c>
      <c r="M77" s="17">
        <f t="shared" ref="M77:M140" si="77">K77+L77</f>
        <v>3450944</v>
      </c>
      <c r="N77" s="19">
        <f>N78</f>
        <v>0</v>
      </c>
      <c r="O77" s="17">
        <f t="shared" ref="O77:O140" si="78">M77+N77</f>
        <v>3450944</v>
      </c>
      <c r="P77" s="19"/>
      <c r="Q77" s="19"/>
      <c r="R77" s="16"/>
      <c r="S77" s="19"/>
      <c r="T77" s="16"/>
      <c r="U77" s="16"/>
      <c r="V77" s="19"/>
      <c r="W77" s="18"/>
    </row>
    <row r="78" spans="1:23" ht="20.25" customHeight="1" x14ac:dyDescent="0.25">
      <c r="A78" s="10" t="s">
        <v>43</v>
      </c>
      <c r="B78" s="8" t="s">
        <v>37</v>
      </c>
      <c r="C78" s="9" t="s">
        <v>39</v>
      </c>
      <c r="D78" s="9" t="s">
        <v>27</v>
      </c>
      <c r="E78" s="9" t="s">
        <v>210</v>
      </c>
      <c r="F78" s="8">
        <v>610</v>
      </c>
      <c r="G78" s="19"/>
      <c r="H78" s="19"/>
      <c r="I78" s="17"/>
      <c r="J78" s="19">
        <v>3450944</v>
      </c>
      <c r="K78" s="17">
        <f t="shared" si="76"/>
        <v>3450944</v>
      </c>
      <c r="L78" s="19"/>
      <c r="M78" s="17">
        <f t="shared" si="77"/>
        <v>3450944</v>
      </c>
      <c r="N78" s="19"/>
      <c r="O78" s="17">
        <f t="shared" si="78"/>
        <v>3450944</v>
      </c>
      <c r="P78" s="19"/>
      <c r="Q78" s="19"/>
      <c r="R78" s="16"/>
      <c r="S78" s="19"/>
      <c r="T78" s="16"/>
      <c r="U78" s="16"/>
      <c r="V78" s="19"/>
      <c r="W78" s="18"/>
    </row>
    <row r="79" spans="1:23" ht="63" x14ac:dyDescent="0.25">
      <c r="A79" s="10" t="s">
        <v>188</v>
      </c>
      <c r="B79" s="8" t="s">
        <v>37</v>
      </c>
      <c r="C79" s="9" t="s">
        <v>39</v>
      </c>
      <c r="D79" s="9" t="s">
        <v>27</v>
      </c>
      <c r="E79" s="9" t="s">
        <v>223</v>
      </c>
      <c r="F79" s="8"/>
      <c r="G79" s="19">
        <f>G80</f>
        <v>7591</v>
      </c>
      <c r="H79" s="19">
        <f>H80</f>
        <v>0</v>
      </c>
      <c r="I79" s="17">
        <f t="shared" si="1"/>
        <v>7591</v>
      </c>
      <c r="J79" s="19">
        <f>J80</f>
        <v>180065.38</v>
      </c>
      <c r="K79" s="17">
        <f t="shared" ref="K79:K146" si="79">I79+J79</f>
        <v>187656.38</v>
      </c>
      <c r="L79" s="19">
        <f>L80</f>
        <v>0</v>
      </c>
      <c r="M79" s="17">
        <f t="shared" si="77"/>
        <v>187656.38</v>
      </c>
      <c r="N79" s="19">
        <f>N80</f>
        <v>0</v>
      </c>
      <c r="O79" s="17">
        <f t="shared" si="78"/>
        <v>187656.38</v>
      </c>
      <c r="P79" s="19">
        <f t="shared" ref="P79:S80" si="80">P80</f>
        <v>0</v>
      </c>
      <c r="Q79" s="19">
        <f t="shared" si="80"/>
        <v>0</v>
      </c>
      <c r="R79" s="16">
        <f t="shared" ref="R79:R146" si="81">P79+Q79</f>
        <v>0</v>
      </c>
      <c r="S79" s="19">
        <f t="shared" si="80"/>
        <v>0</v>
      </c>
      <c r="T79" s="16">
        <f t="shared" ref="T79:T146" si="82">R79+S79</f>
        <v>0</v>
      </c>
      <c r="U79" s="16">
        <f t="shared" ref="U79:V80" si="83">U80</f>
        <v>0</v>
      </c>
      <c r="V79" s="19">
        <f t="shared" si="83"/>
        <v>0</v>
      </c>
      <c r="W79" s="18">
        <f t="shared" si="4"/>
        <v>0</v>
      </c>
    </row>
    <row r="80" spans="1:23" ht="63" x14ac:dyDescent="0.25">
      <c r="A80" s="3" t="s">
        <v>42</v>
      </c>
      <c r="B80" s="8" t="s">
        <v>37</v>
      </c>
      <c r="C80" s="9" t="s">
        <v>39</v>
      </c>
      <c r="D80" s="9" t="s">
        <v>27</v>
      </c>
      <c r="E80" s="9" t="s">
        <v>223</v>
      </c>
      <c r="F80" s="8">
        <v>600</v>
      </c>
      <c r="G80" s="19">
        <f>G81</f>
        <v>7591</v>
      </c>
      <c r="H80" s="19">
        <f>H81</f>
        <v>0</v>
      </c>
      <c r="I80" s="17">
        <f t="shared" si="1"/>
        <v>7591</v>
      </c>
      <c r="J80" s="19">
        <f>J81</f>
        <v>180065.38</v>
      </c>
      <c r="K80" s="17">
        <f t="shared" si="79"/>
        <v>187656.38</v>
      </c>
      <c r="L80" s="19">
        <f>L81</f>
        <v>0</v>
      </c>
      <c r="M80" s="17">
        <f t="shared" si="77"/>
        <v>187656.38</v>
      </c>
      <c r="N80" s="19">
        <f>N81</f>
        <v>0</v>
      </c>
      <c r="O80" s="17">
        <f t="shared" si="78"/>
        <v>187656.38</v>
      </c>
      <c r="P80" s="19">
        <f t="shared" si="80"/>
        <v>0</v>
      </c>
      <c r="Q80" s="19">
        <f t="shared" si="80"/>
        <v>0</v>
      </c>
      <c r="R80" s="16">
        <f t="shared" si="81"/>
        <v>0</v>
      </c>
      <c r="S80" s="19">
        <f t="shared" si="80"/>
        <v>0</v>
      </c>
      <c r="T80" s="16">
        <f t="shared" si="82"/>
        <v>0</v>
      </c>
      <c r="U80" s="16">
        <f t="shared" si="83"/>
        <v>0</v>
      </c>
      <c r="V80" s="19">
        <f t="shared" si="83"/>
        <v>0</v>
      </c>
      <c r="W80" s="18">
        <f t="shared" si="4"/>
        <v>0</v>
      </c>
    </row>
    <row r="81" spans="1:23" ht="15.75" x14ac:dyDescent="0.25">
      <c r="A81" s="10" t="s">
        <v>43</v>
      </c>
      <c r="B81" s="8" t="s">
        <v>37</v>
      </c>
      <c r="C81" s="9" t="s">
        <v>39</v>
      </c>
      <c r="D81" s="9" t="s">
        <v>27</v>
      </c>
      <c r="E81" s="9" t="s">
        <v>223</v>
      </c>
      <c r="F81" s="8" t="s">
        <v>44</v>
      </c>
      <c r="G81" s="19">
        <v>7591</v>
      </c>
      <c r="H81" s="19"/>
      <c r="I81" s="17">
        <f t="shared" si="1"/>
        <v>7591</v>
      </c>
      <c r="J81" s="19">
        <v>180065.38</v>
      </c>
      <c r="K81" s="17">
        <f t="shared" si="79"/>
        <v>187656.38</v>
      </c>
      <c r="L81" s="19"/>
      <c r="M81" s="17">
        <f t="shared" si="77"/>
        <v>187656.38</v>
      </c>
      <c r="N81" s="19"/>
      <c r="O81" s="17">
        <f t="shared" si="78"/>
        <v>187656.38</v>
      </c>
      <c r="P81" s="19">
        <v>0</v>
      </c>
      <c r="Q81" s="19">
        <v>0</v>
      </c>
      <c r="R81" s="16">
        <f t="shared" si="81"/>
        <v>0</v>
      </c>
      <c r="S81" s="19">
        <v>0</v>
      </c>
      <c r="T81" s="16">
        <f t="shared" si="82"/>
        <v>0</v>
      </c>
      <c r="U81" s="16">
        <v>0</v>
      </c>
      <c r="V81" s="19">
        <v>0</v>
      </c>
      <c r="W81" s="18">
        <f t="shared" si="4"/>
        <v>0</v>
      </c>
    </row>
    <row r="82" spans="1:23" ht="15.75" x14ac:dyDescent="0.25">
      <c r="A82" s="10" t="s">
        <v>52</v>
      </c>
      <c r="B82" s="8" t="s">
        <v>37</v>
      </c>
      <c r="C82" s="9" t="s">
        <v>39</v>
      </c>
      <c r="D82" s="9" t="s">
        <v>39</v>
      </c>
      <c r="E82" s="9"/>
      <c r="F82" s="8"/>
      <c r="G82" s="19">
        <f t="shared" ref="G82:N84" si="84">G83</f>
        <v>798000</v>
      </c>
      <c r="H82" s="19">
        <f t="shared" si="84"/>
        <v>0</v>
      </c>
      <c r="I82" s="17">
        <f t="shared" ref="I82:I149" si="85">G82+H82</f>
        <v>798000</v>
      </c>
      <c r="J82" s="19">
        <f t="shared" si="84"/>
        <v>0</v>
      </c>
      <c r="K82" s="17">
        <f t="shared" si="79"/>
        <v>798000</v>
      </c>
      <c r="L82" s="19">
        <f t="shared" si="84"/>
        <v>0</v>
      </c>
      <c r="M82" s="17">
        <f t="shared" si="77"/>
        <v>798000</v>
      </c>
      <c r="N82" s="19">
        <f t="shared" si="84"/>
        <v>0</v>
      </c>
      <c r="O82" s="17">
        <f t="shared" si="78"/>
        <v>798000</v>
      </c>
      <c r="P82" s="19">
        <f t="shared" ref="P82:S84" si="86">P83</f>
        <v>798000</v>
      </c>
      <c r="Q82" s="19">
        <f t="shared" si="86"/>
        <v>0</v>
      </c>
      <c r="R82" s="16">
        <f t="shared" si="81"/>
        <v>798000</v>
      </c>
      <c r="S82" s="19">
        <f t="shared" si="86"/>
        <v>0</v>
      </c>
      <c r="T82" s="16">
        <f t="shared" si="82"/>
        <v>798000</v>
      </c>
      <c r="U82" s="16">
        <f t="shared" ref="U82:V84" si="87">U83</f>
        <v>798000</v>
      </c>
      <c r="V82" s="19">
        <f t="shared" si="87"/>
        <v>0</v>
      </c>
      <c r="W82" s="18">
        <f t="shared" ref="W82:W149" si="88">U82+V82</f>
        <v>798000</v>
      </c>
    </row>
    <row r="83" spans="1:23" ht="31.5" x14ac:dyDescent="0.25">
      <c r="A83" s="10" t="s">
        <v>53</v>
      </c>
      <c r="B83" s="8" t="s">
        <v>37</v>
      </c>
      <c r="C83" s="9" t="s">
        <v>39</v>
      </c>
      <c r="D83" s="9" t="s">
        <v>39</v>
      </c>
      <c r="E83" s="9" t="s">
        <v>224</v>
      </c>
      <c r="F83" s="8"/>
      <c r="G83" s="19">
        <f t="shared" si="84"/>
        <v>798000</v>
      </c>
      <c r="H83" s="19">
        <f t="shared" si="84"/>
        <v>0</v>
      </c>
      <c r="I83" s="17">
        <f t="shared" si="85"/>
        <v>798000</v>
      </c>
      <c r="J83" s="19">
        <f t="shared" si="84"/>
        <v>0</v>
      </c>
      <c r="K83" s="17">
        <f t="shared" si="79"/>
        <v>798000</v>
      </c>
      <c r="L83" s="19">
        <f t="shared" si="84"/>
        <v>0</v>
      </c>
      <c r="M83" s="17">
        <f t="shared" si="77"/>
        <v>798000</v>
      </c>
      <c r="N83" s="19">
        <f t="shared" si="84"/>
        <v>0</v>
      </c>
      <c r="O83" s="17">
        <f t="shared" si="78"/>
        <v>798000</v>
      </c>
      <c r="P83" s="19">
        <f t="shared" si="86"/>
        <v>798000</v>
      </c>
      <c r="Q83" s="19">
        <f t="shared" si="86"/>
        <v>0</v>
      </c>
      <c r="R83" s="16">
        <f t="shared" si="81"/>
        <v>798000</v>
      </c>
      <c r="S83" s="19">
        <f t="shared" si="86"/>
        <v>0</v>
      </c>
      <c r="T83" s="16">
        <f t="shared" si="82"/>
        <v>798000</v>
      </c>
      <c r="U83" s="16">
        <f t="shared" si="87"/>
        <v>798000</v>
      </c>
      <c r="V83" s="19">
        <f t="shared" si="87"/>
        <v>0</v>
      </c>
      <c r="W83" s="18">
        <f t="shared" si="88"/>
        <v>798000</v>
      </c>
    </row>
    <row r="84" spans="1:23" ht="63" x14ac:dyDescent="0.25">
      <c r="A84" s="3" t="s">
        <v>42</v>
      </c>
      <c r="B84" s="8" t="s">
        <v>37</v>
      </c>
      <c r="C84" s="9" t="s">
        <v>39</v>
      </c>
      <c r="D84" s="9" t="s">
        <v>39</v>
      </c>
      <c r="E84" s="9" t="s">
        <v>224</v>
      </c>
      <c r="F84" s="8">
        <v>600</v>
      </c>
      <c r="G84" s="19">
        <f t="shared" si="84"/>
        <v>798000</v>
      </c>
      <c r="H84" s="19">
        <f t="shared" si="84"/>
        <v>0</v>
      </c>
      <c r="I84" s="17">
        <f t="shared" si="85"/>
        <v>798000</v>
      </c>
      <c r="J84" s="19">
        <f t="shared" si="84"/>
        <v>0</v>
      </c>
      <c r="K84" s="17">
        <f t="shared" si="79"/>
        <v>798000</v>
      </c>
      <c r="L84" s="19">
        <f t="shared" si="84"/>
        <v>0</v>
      </c>
      <c r="M84" s="17">
        <f t="shared" si="77"/>
        <v>798000</v>
      </c>
      <c r="N84" s="19">
        <f t="shared" si="84"/>
        <v>0</v>
      </c>
      <c r="O84" s="17">
        <f t="shared" si="78"/>
        <v>798000</v>
      </c>
      <c r="P84" s="19">
        <f t="shared" si="86"/>
        <v>798000</v>
      </c>
      <c r="Q84" s="19">
        <f t="shared" si="86"/>
        <v>0</v>
      </c>
      <c r="R84" s="16">
        <f t="shared" si="81"/>
        <v>798000</v>
      </c>
      <c r="S84" s="19">
        <f t="shared" si="86"/>
        <v>0</v>
      </c>
      <c r="T84" s="16">
        <f t="shared" si="82"/>
        <v>798000</v>
      </c>
      <c r="U84" s="16">
        <f t="shared" si="87"/>
        <v>798000</v>
      </c>
      <c r="V84" s="19">
        <f t="shared" si="87"/>
        <v>0</v>
      </c>
      <c r="W84" s="18">
        <f t="shared" si="88"/>
        <v>798000</v>
      </c>
    </row>
    <row r="85" spans="1:23" ht="15.75" x14ac:dyDescent="0.25">
      <c r="A85" s="10" t="s">
        <v>43</v>
      </c>
      <c r="B85" s="8" t="s">
        <v>37</v>
      </c>
      <c r="C85" s="9" t="s">
        <v>39</v>
      </c>
      <c r="D85" s="9" t="s">
        <v>39</v>
      </c>
      <c r="E85" s="9" t="s">
        <v>224</v>
      </c>
      <c r="F85" s="8" t="s">
        <v>44</v>
      </c>
      <c r="G85" s="19">
        <v>798000</v>
      </c>
      <c r="H85" s="19"/>
      <c r="I85" s="17">
        <f t="shared" si="85"/>
        <v>798000</v>
      </c>
      <c r="J85" s="19"/>
      <c r="K85" s="17">
        <f t="shared" si="79"/>
        <v>798000</v>
      </c>
      <c r="L85" s="19"/>
      <c r="M85" s="17">
        <f t="shared" si="77"/>
        <v>798000</v>
      </c>
      <c r="N85" s="19"/>
      <c r="O85" s="17">
        <f t="shared" si="78"/>
        <v>798000</v>
      </c>
      <c r="P85" s="19">
        <v>798000</v>
      </c>
      <c r="Q85" s="19"/>
      <c r="R85" s="16">
        <f t="shared" si="81"/>
        <v>798000</v>
      </c>
      <c r="S85" s="19"/>
      <c r="T85" s="16">
        <f t="shared" si="82"/>
        <v>798000</v>
      </c>
      <c r="U85" s="16">
        <v>798000</v>
      </c>
      <c r="V85" s="19"/>
      <c r="W85" s="18">
        <f t="shared" si="88"/>
        <v>798000</v>
      </c>
    </row>
    <row r="86" spans="1:23" ht="31.5" x14ac:dyDescent="0.25">
      <c r="A86" s="10" t="s">
        <v>54</v>
      </c>
      <c r="B86" s="8" t="s">
        <v>37</v>
      </c>
      <c r="C86" s="9" t="s">
        <v>39</v>
      </c>
      <c r="D86" s="9" t="s">
        <v>55</v>
      </c>
      <c r="E86" s="9"/>
      <c r="F86" s="8"/>
      <c r="G86" s="19">
        <f>G87+G90+G93+G96+G102+G106+G109+G112+G115+G118</f>
        <v>48564134</v>
      </c>
      <c r="H86" s="19">
        <f>H87+H90+H93+H96+H102+H106+H109+H112+H115+H118</f>
        <v>952864.55</v>
      </c>
      <c r="I86" s="17">
        <f t="shared" si="85"/>
        <v>49516998.549999997</v>
      </c>
      <c r="J86" s="19">
        <f>J87+J90+J93+J96+J102+J106+J109+J112+J115+J118</f>
        <v>0</v>
      </c>
      <c r="K86" s="17">
        <f t="shared" si="79"/>
        <v>49516998.549999997</v>
      </c>
      <c r="L86" s="19">
        <f>L87+L90+L93+L96+L102+L106+L109+L112+L115+L118</f>
        <v>0</v>
      </c>
      <c r="M86" s="17">
        <f t="shared" si="77"/>
        <v>49516998.549999997</v>
      </c>
      <c r="N86" s="19">
        <f>N87+N90+N93+N96+N102+N106+N109+N112+N115+N118</f>
        <v>0</v>
      </c>
      <c r="O86" s="17">
        <f t="shared" si="78"/>
        <v>49516998.549999997</v>
      </c>
      <c r="P86" s="19">
        <f t="shared" ref="P86:Q86" si="89">P87+P90+P93+P96+P102+P106+P109+P112+P115+P118</f>
        <v>41387724</v>
      </c>
      <c r="Q86" s="19">
        <f t="shared" si="89"/>
        <v>0</v>
      </c>
      <c r="R86" s="16">
        <f t="shared" si="81"/>
        <v>41387724</v>
      </c>
      <c r="S86" s="19">
        <f t="shared" ref="S86" si="90">S87+S90+S93+S96+S102+S106+S109+S112+S115+S118</f>
        <v>0</v>
      </c>
      <c r="T86" s="16">
        <f t="shared" si="82"/>
        <v>41387724</v>
      </c>
      <c r="U86" s="16">
        <f t="shared" ref="U86:V86" si="91">U87+U90+U93+U96+U102+U106+U109+U112+U115+U118</f>
        <v>41387724</v>
      </c>
      <c r="V86" s="19">
        <f t="shared" si="91"/>
        <v>0</v>
      </c>
      <c r="W86" s="18">
        <f t="shared" si="88"/>
        <v>41387724</v>
      </c>
    </row>
    <row r="87" spans="1:23" ht="173.25" x14ac:dyDescent="0.25">
      <c r="A87" s="10" t="s">
        <v>56</v>
      </c>
      <c r="B87" s="8" t="s">
        <v>37</v>
      </c>
      <c r="C87" s="9" t="s">
        <v>39</v>
      </c>
      <c r="D87" s="9" t="s">
        <v>55</v>
      </c>
      <c r="E87" s="9" t="s">
        <v>225</v>
      </c>
      <c r="F87" s="8"/>
      <c r="G87" s="19">
        <f>G88</f>
        <v>8470800</v>
      </c>
      <c r="H87" s="19">
        <f>H88</f>
        <v>0</v>
      </c>
      <c r="I87" s="17">
        <f t="shared" si="85"/>
        <v>8470800</v>
      </c>
      <c r="J87" s="19">
        <f>J88</f>
        <v>0</v>
      </c>
      <c r="K87" s="17">
        <f t="shared" si="79"/>
        <v>8470800</v>
      </c>
      <c r="L87" s="19">
        <f>L88</f>
        <v>0</v>
      </c>
      <c r="M87" s="17">
        <f t="shared" si="77"/>
        <v>8470800</v>
      </c>
      <c r="N87" s="19">
        <f>N88</f>
        <v>0</v>
      </c>
      <c r="O87" s="17">
        <f t="shared" si="78"/>
        <v>8470800</v>
      </c>
      <c r="P87" s="19">
        <f t="shared" ref="P87:S88" si="92">P88</f>
        <v>8470800</v>
      </c>
      <c r="Q87" s="19">
        <f t="shared" si="92"/>
        <v>0</v>
      </c>
      <c r="R87" s="16">
        <f t="shared" si="81"/>
        <v>8470800</v>
      </c>
      <c r="S87" s="19">
        <f t="shared" si="92"/>
        <v>0</v>
      </c>
      <c r="T87" s="16">
        <f t="shared" si="82"/>
        <v>8470800</v>
      </c>
      <c r="U87" s="16">
        <f t="shared" ref="U87:V88" si="93">U88</f>
        <v>8470800</v>
      </c>
      <c r="V87" s="19">
        <f t="shared" si="93"/>
        <v>0</v>
      </c>
      <c r="W87" s="18">
        <f t="shared" si="88"/>
        <v>8470800</v>
      </c>
    </row>
    <row r="88" spans="1:23" ht="63" x14ac:dyDescent="0.25">
      <c r="A88" s="3" t="s">
        <v>42</v>
      </c>
      <c r="B88" s="8" t="s">
        <v>37</v>
      </c>
      <c r="C88" s="9" t="s">
        <v>39</v>
      </c>
      <c r="D88" s="9" t="s">
        <v>55</v>
      </c>
      <c r="E88" s="9" t="s">
        <v>225</v>
      </c>
      <c r="F88" s="8">
        <v>600</v>
      </c>
      <c r="G88" s="19">
        <f>G89</f>
        <v>8470800</v>
      </c>
      <c r="H88" s="19">
        <f>H89</f>
        <v>0</v>
      </c>
      <c r="I88" s="17">
        <f t="shared" si="85"/>
        <v>8470800</v>
      </c>
      <c r="J88" s="19">
        <f>J89</f>
        <v>0</v>
      </c>
      <c r="K88" s="17">
        <f t="shared" si="79"/>
        <v>8470800</v>
      </c>
      <c r="L88" s="19">
        <f>L89</f>
        <v>0</v>
      </c>
      <c r="M88" s="17">
        <f t="shared" si="77"/>
        <v>8470800</v>
      </c>
      <c r="N88" s="19">
        <f>N89</f>
        <v>0</v>
      </c>
      <c r="O88" s="17">
        <f t="shared" si="78"/>
        <v>8470800</v>
      </c>
      <c r="P88" s="19">
        <f t="shared" si="92"/>
        <v>8470800</v>
      </c>
      <c r="Q88" s="19">
        <f t="shared" si="92"/>
        <v>0</v>
      </c>
      <c r="R88" s="16">
        <f t="shared" si="81"/>
        <v>8470800</v>
      </c>
      <c r="S88" s="19">
        <f t="shared" si="92"/>
        <v>0</v>
      </c>
      <c r="T88" s="16">
        <f t="shared" si="82"/>
        <v>8470800</v>
      </c>
      <c r="U88" s="16">
        <f t="shared" si="93"/>
        <v>8470800</v>
      </c>
      <c r="V88" s="19">
        <f t="shared" si="93"/>
        <v>0</v>
      </c>
      <c r="W88" s="18">
        <f t="shared" si="88"/>
        <v>8470800</v>
      </c>
    </row>
    <row r="89" spans="1:23" ht="15.75" x14ac:dyDescent="0.25">
      <c r="A89" s="10" t="s">
        <v>43</v>
      </c>
      <c r="B89" s="8" t="s">
        <v>37</v>
      </c>
      <c r="C89" s="9" t="s">
        <v>39</v>
      </c>
      <c r="D89" s="9" t="s">
        <v>55</v>
      </c>
      <c r="E89" s="9" t="s">
        <v>225</v>
      </c>
      <c r="F89" s="8" t="s">
        <v>44</v>
      </c>
      <c r="G89" s="19">
        <v>8470800</v>
      </c>
      <c r="H89" s="19"/>
      <c r="I89" s="17">
        <f t="shared" si="85"/>
        <v>8470800</v>
      </c>
      <c r="J89" s="19"/>
      <c r="K89" s="17">
        <f t="shared" si="79"/>
        <v>8470800</v>
      </c>
      <c r="L89" s="19"/>
      <c r="M89" s="17">
        <f t="shared" si="77"/>
        <v>8470800</v>
      </c>
      <c r="N89" s="19"/>
      <c r="O89" s="17">
        <f t="shared" si="78"/>
        <v>8470800</v>
      </c>
      <c r="P89" s="19">
        <v>8470800</v>
      </c>
      <c r="Q89" s="19"/>
      <c r="R89" s="16">
        <f t="shared" si="81"/>
        <v>8470800</v>
      </c>
      <c r="S89" s="19"/>
      <c r="T89" s="16">
        <f t="shared" si="82"/>
        <v>8470800</v>
      </c>
      <c r="U89" s="16">
        <v>8470800</v>
      </c>
      <c r="V89" s="19"/>
      <c r="W89" s="18">
        <f t="shared" si="88"/>
        <v>8470800</v>
      </c>
    </row>
    <row r="90" spans="1:23" ht="47.25" x14ac:dyDescent="0.25">
      <c r="A90" s="10" t="s">
        <v>28</v>
      </c>
      <c r="B90" s="8" t="s">
        <v>37</v>
      </c>
      <c r="C90" s="9" t="s">
        <v>39</v>
      </c>
      <c r="D90" s="9" t="s">
        <v>55</v>
      </c>
      <c r="E90" s="9" t="s">
        <v>226</v>
      </c>
      <c r="F90" s="8"/>
      <c r="G90" s="19">
        <f>G91</f>
        <v>1474505</v>
      </c>
      <c r="H90" s="19">
        <f>H91</f>
        <v>0</v>
      </c>
      <c r="I90" s="17">
        <f t="shared" si="85"/>
        <v>1474505</v>
      </c>
      <c r="J90" s="19">
        <f>J91</f>
        <v>0</v>
      </c>
      <c r="K90" s="17">
        <f t="shared" si="79"/>
        <v>1474505</v>
      </c>
      <c r="L90" s="19">
        <f>L91</f>
        <v>0</v>
      </c>
      <c r="M90" s="17">
        <f t="shared" si="77"/>
        <v>1474505</v>
      </c>
      <c r="N90" s="19">
        <f>N91</f>
        <v>0</v>
      </c>
      <c r="O90" s="17">
        <f t="shared" si="78"/>
        <v>1474505</v>
      </c>
      <c r="P90" s="19">
        <f t="shared" ref="P90:S91" si="94">P91</f>
        <v>1474505</v>
      </c>
      <c r="Q90" s="19">
        <f t="shared" si="94"/>
        <v>0</v>
      </c>
      <c r="R90" s="16">
        <f t="shared" si="81"/>
        <v>1474505</v>
      </c>
      <c r="S90" s="19">
        <f t="shared" si="94"/>
        <v>0</v>
      </c>
      <c r="T90" s="16">
        <f t="shared" si="82"/>
        <v>1474505</v>
      </c>
      <c r="U90" s="16">
        <f t="shared" ref="U90:V91" si="95">U91</f>
        <v>1474505</v>
      </c>
      <c r="V90" s="19">
        <f t="shared" si="95"/>
        <v>0</v>
      </c>
      <c r="W90" s="18">
        <f t="shared" si="88"/>
        <v>1474505</v>
      </c>
    </row>
    <row r="91" spans="1:23" ht="110.25" x14ac:dyDescent="0.25">
      <c r="A91" s="3" t="s">
        <v>23</v>
      </c>
      <c r="B91" s="8" t="s">
        <v>37</v>
      </c>
      <c r="C91" s="9" t="s">
        <v>39</v>
      </c>
      <c r="D91" s="9" t="s">
        <v>55</v>
      </c>
      <c r="E91" s="9" t="s">
        <v>226</v>
      </c>
      <c r="F91" s="8">
        <v>100</v>
      </c>
      <c r="G91" s="19">
        <f>G92</f>
        <v>1474505</v>
      </c>
      <c r="H91" s="19">
        <f>H92</f>
        <v>0</v>
      </c>
      <c r="I91" s="17">
        <f t="shared" si="85"/>
        <v>1474505</v>
      </c>
      <c r="J91" s="19">
        <f>J92</f>
        <v>0</v>
      </c>
      <c r="K91" s="17">
        <f t="shared" si="79"/>
        <v>1474505</v>
      </c>
      <c r="L91" s="19">
        <f>L92</f>
        <v>0</v>
      </c>
      <c r="M91" s="17">
        <f t="shared" si="77"/>
        <v>1474505</v>
      </c>
      <c r="N91" s="19">
        <f>N92</f>
        <v>0</v>
      </c>
      <c r="O91" s="17">
        <f t="shared" si="78"/>
        <v>1474505</v>
      </c>
      <c r="P91" s="19">
        <f t="shared" si="94"/>
        <v>1474505</v>
      </c>
      <c r="Q91" s="19">
        <f t="shared" si="94"/>
        <v>0</v>
      </c>
      <c r="R91" s="16">
        <f t="shared" si="81"/>
        <v>1474505</v>
      </c>
      <c r="S91" s="19">
        <f t="shared" si="94"/>
        <v>0</v>
      </c>
      <c r="T91" s="16">
        <f t="shared" si="82"/>
        <v>1474505</v>
      </c>
      <c r="U91" s="16">
        <f t="shared" si="95"/>
        <v>1474505</v>
      </c>
      <c r="V91" s="19">
        <f t="shared" si="95"/>
        <v>0</v>
      </c>
      <c r="W91" s="18">
        <f t="shared" si="88"/>
        <v>1474505</v>
      </c>
    </row>
    <row r="92" spans="1:23" ht="47.25" x14ac:dyDescent="0.25">
      <c r="A92" s="10" t="s">
        <v>24</v>
      </c>
      <c r="B92" s="8" t="s">
        <v>37</v>
      </c>
      <c r="C92" s="9" t="s">
        <v>39</v>
      </c>
      <c r="D92" s="9" t="s">
        <v>55</v>
      </c>
      <c r="E92" s="9" t="s">
        <v>226</v>
      </c>
      <c r="F92" s="8" t="s">
        <v>25</v>
      </c>
      <c r="G92" s="19">
        <v>1474505</v>
      </c>
      <c r="H92" s="19"/>
      <c r="I92" s="17">
        <f t="shared" si="85"/>
        <v>1474505</v>
      </c>
      <c r="J92" s="19"/>
      <c r="K92" s="17">
        <f t="shared" si="79"/>
        <v>1474505</v>
      </c>
      <c r="L92" s="19"/>
      <c r="M92" s="17">
        <f t="shared" si="77"/>
        <v>1474505</v>
      </c>
      <c r="N92" s="19"/>
      <c r="O92" s="17">
        <f t="shared" si="78"/>
        <v>1474505</v>
      </c>
      <c r="P92" s="19">
        <v>1474505</v>
      </c>
      <c r="Q92" s="19"/>
      <c r="R92" s="16">
        <f t="shared" si="81"/>
        <v>1474505</v>
      </c>
      <c r="S92" s="19"/>
      <c r="T92" s="16">
        <f t="shared" si="82"/>
        <v>1474505</v>
      </c>
      <c r="U92" s="16">
        <v>1474505</v>
      </c>
      <c r="V92" s="19"/>
      <c r="W92" s="18">
        <f t="shared" si="88"/>
        <v>1474505</v>
      </c>
    </row>
    <row r="93" spans="1:23" ht="31.5" x14ac:dyDescent="0.25">
      <c r="A93" s="10" t="s">
        <v>57</v>
      </c>
      <c r="B93" s="8" t="s">
        <v>37</v>
      </c>
      <c r="C93" s="9" t="s">
        <v>39</v>
      </c>
      <c r="D93" s="9" t="s">
        <v>55</v>
      </c>
      <c r="E93" s="9" t="s">
        <v>227</v>
      </c>
      <c r="F93" s="8"/>
      <c r="G93" s="19">
        <f>G94</f>
        <v>1726266</v>
      </c>
      <c r="H93" s="19">
        <f>H94</f>
        <v>0</v>
      </c>
      <c r="I93" s="17">
        <f t="shared" si="85"/>
        <v>1726266</v>
      </c>
      <c r="J93" s="19">
        <f>J94</f>
        <v>0</v>
      </c>
      <c r="K93" s="17">
        <f t="shared" si="79"/>
        <v>1726266</v>
      </c>
      <c r="L93" s="19">
        <f>L94</f>
        <v>0</v>
      </c>
      <c r="M93" s="17">
        <f t="shared" si="77"/>
        <v>1726266</v>
      </c>
      <c r="N93" s="19">
        <f>N94</f>
        <v>0</v>
      </c>
      <c r="O93" s="17">
        <f t="shared" si="78"/>
        <v>1726266</v>
      </c>
      <c r="P93" s="19">
        <f t="shared" ref="P93:S94" si="96">P94</f>
        <v>1501800</v>
      </c>
      <c r="Q93" s="19">
        <f t="shared" si="96"/>
        <v>0</v>
      </c>
      <c r="R93" s="16">
        <f t="shared" si="81"/>
        <v>1501800</v>
      </c>
      <c r="S93" s="19">
        <f t="shared" si="96"/>
        <v>0</v>
      </c>
      <c r="T93" s="16">
        <f t="shared" si="82"/>
        <v>1501800</v>
      </c>
      <c r="U93" s="16">
        <f t="shared" ref="U93:V94" si="97">U94</f>
        <v>1501800</v>
      </c>
      <c r="V93" s="19">
        <f t="shared" si="97"/>
        <v>0</v>
      </c>
      <c r="W93" s="18">
        <f t="shared" si="88"/>
        <v>1501800</v>
      </c>
    </row>
    <row r="94" spans="1:23" ht="63" x14ac:dyDescent="0.25">
      <c r="A94" s="3" t="s">
        <v>42</v>
      </c>
      <c r="B94" s="8" t="s">
        <v>37</v>
      </c>
      <c r="C94" s="9" t="s">
        <v>39</v>
      </c>
      <c r="D94" s="9" t="s">
        <v>55</v>
      </c>
      <c r="E94" s="9" t="s">
        <v>227</v>
      </c>
      <c r="F94" s="8">
        <v>600</v>
      </c>
      <c r="G94" s="19">
        <f>G95</f>
        <v>1726266</v>
      </c>
      <c r="H94" s="19">
        <f>H95</f>
        <v>0</v>
      </c>
      <c r="I94" s="17">
        <f t="shared" si="85"/>
        <v>1726266</v>
      </c>
      <c r="J94" s="19">
        <f>J95</f>
        <v>0</v>
      </c>
      <c r="K94" s="17">
        <f t="shared" si="79"/>
        <v>1726266</v>
      </c>
      <c r="L94" s="19">
        <f>L95</f>
        <v>0</v>
      </c>
      <c r="M94" s="17">
        <f t="shared" si="77"/>
        <v>1726266</v>
      </c>
      <c r="N94" s="19">
        <f>N95</f>
        <v>0</v>
      </c>
      <c r="O94" s="17">
        <f t="shared" si="78"/>
        <v>1726266</v>
      </c>
      <c r="P94" s="19">
        <f t="shared" si="96"/>
        <v>1501800</v>
      </c>
      <c r="Q94" s="19">
        <f t="shared" si="96"/>
        <v>0</v>
      </c>
      <c r="R94" s="16">
        <f t="shared" si="81"/>
        <v>1501800</v>
      </c>
      <c r="S94" s="19">
        <f t="shared" si="96"/>
        <v>0</v>
      </c>
      <c r="T94" s="16">
        <f t="shared" si="82"/>
        <v>1501800</v>
      </c>
      <c r="U94" s="16">
        <f t="shared" si="97"/>
        <v>1501800</v>
      </c>
      <c r="V94" s="19">
        <f t="shared" si="97"/>
        <v>0</v>
      </c>
      <c r="W94" s="18">
        <f t="shared" si="88"/>
        <v>1501800</v>
      </c>
    </row>
    <row r="95" spans="1:23" ht="35.25" customHeight="1" x14ac:dyDescent="0.25">
      <c r="A95" s="10" t="s">
        <v>43</v>
      </c>
      <c r="B95" s="8" t="s">
        <v>37</v>
      </c>
      <c r="C95" s="9" t="s">
        <v>39</v>
      </c>
      <c r="D95" s="9" t="s">
        <v>55</v>
      </c>
      <c r="E95" s="9" t="s">
        <v>227</v>
      </c>
      <c r="F95" s="8" t="s">
        <v>44</v>
      </c>
      <c r="G95" s="19">
        <v>1726266</v>
      </c>
      <c r="H95" s="19"/>
      <c r="I95" s="17">
        <f t="shared" si="85"/>
        <v>1726266</v>
      </c>
      <c r="J95" s="19"/>
      <c r="K95" s="17">
        <f t="shared" si="79"/>
        <v>1726266</v>
      </c>
      <c r="L95" s="19"/>
      <c r="M95" s="17">
        <f t="shared" si="77"/>
        <v>1726266</v>
      </c>
      <c r="N95" s="19"/>
      <c r="O95" s="17">
        <f t="shared" si="78"/>
        <v>1726266</v>
      </c>
      <c r="P95" s="19">
        <v>1501800</v>
      </c>
      <c r="Q95" s="19"/>
      <c r="R95" s="16">
        <f t="shared" si="81"/>
        <v>1501800</v>
      </c>
      <c r="S95" s="19"/>
      <c r="T95" s="16">
        <f t="shared" si="82"/>
        <v>1501800</v>
      </c>
      <c r="U95" s="16">
        <v>1501800</v>
      </c>
      <c r="V95" s="19"/>
      <c r="W95" s="18">
        <f t="shared" si="88"/>
        <v>1501800</v>
      </c>
    </row>
    <row r="96" spans="1:23" ht="63" x14ac:dyDescent="0.25">
      <c r="A96" s="10" t="s">
        <v>58</v>
      </c>
      <c r="B96" s="8" t="s">
        <v>37</v>
      </c>
      <c r="C96" s="9" t="s">
        <v>39</v>
      </c>
      <c r="D96" s="9" t="s">
        <v>55</v>
      </c>
      <c r="E96" s="9" t="s">
        <v>228</v>
      </c>
      <c r="F96" s="8"/>
      <c r="G96" s="19">
        <f>G97+G100</f>
        <v>36297724</v>
      </c>
      <c r="H96" s="19">
        <f>H97+H100</f>
        <v>452864.55</v>
      </c>
      <c r="I96" s="17">
        <f t="shared" si="85"/>
        <v>36750588.549999997</v>
      </c>
      <c r="J96" s="19">
        <f>J97+J100</f>
        <v>-5000</v>
      </c>
      <c r="K96" s="17">
        <f t="shared" si="79"/>
        <v>36745588.549999997</v>
      </c>
      <c r="L96" s="19">
        <f>L97+L100</f>
        <v>0</v>
      </c>
      <c r="M96" s="17">
        <f t="shared" si="77"/>
        <v>36745588.549999997</v>
      </c>
      <c r="N96" s="19">
        <f>N97+N100</f>
        <v>0</v>
      </c>
      <c r="O96" s="17">
        <f t="shared" si="78"/>
        <v>36745588.549999997</v>
      </c>
      <c r="P96" s="19">
        <f t="shared" ref="P96:Q96" si="98">P97+P100</f>
        <v>29933619</v>
      </c>
      <c r="Q96" s="19">
        <f t="shared" si="98"/>
        <v>0</v>
      </c>
      <c r="R96" s="16">
        <f t="shared" si="81"/>
        <v>29933619</v>
      </c>
      <c r="S96" s="19">
        <f t="shared" ref="S96" si="99">S97+S100</f>
        <v>0</v>
      </c>
      <c r="T96" s="16">
        <f t="shared" si="82"/>
        <v>29933619</v>
      </c>
      <c r="U96" s="16">
        <f t="shared" ref="U96:V96" si="100">U97+U100</f>
        <v>29933619</v>
      </c>
      <c r="V96" s="19">
        <f t="shared" si="100"/>
        <v>0</v>
      </c>
      <c r="W96" s="18">
        <f t="shared" si="88"/>
        <v>29933619</v>
      </c>
    </row>
    <row r="97" spans="1:23" ht="110.25" x14ac:dyDescent="0.25">
      <c r="A97" s="3" t="s">
        <v>23</v>
      </c>
      <c r="B97" s="8" t="s">
        <v>37</v>
      </c>
      <c r="C97" s="9" t="s">
        <v>39</v>
      </c>
      <c r="D97" s="9" t="s">
        <v>55</v>
      </c>
      <c r="E97" s="9" t="s">
        <v>228</v>
      </c>
      <c r="F97" s="8">
        <v>100</v>
      </c>
      <c r="G97" s="19">
        <f>G98+G99</f>
        <v>34723678</v>
      </c>
      <c r="H97" s="19">
        <f>H98+H99</f>
        <v>0</v>
      </c>
      <c r="I97" s="17">
        <f t="shared" si="85"/>
        <v>34723678</v>
      </c>
      <c r="J97" s="19">
        <f>J98+J99</f>
        <v>0</v>
      </c>
      <c r="K97" s="17">
        <f t="shared" si="79"/>
        <v>34723678</v>
      </c>
      <c r="L97" s="19">
        <f>L98+L99</f>
        <v>0</v>
      </c>
      <c r="M97" s="17">
        <f t="shared" si="77"/>
        <v>34723678</v>
      </c>
      <c r="N97" s="19">
        <f>N98+N99</f>
        <v>0</v>
      </c>
      <c r="O97" s="17">
        <f t="shared" si="78"/>
        <v>34723678</v>
      </c>
      <c r="P97" s="19">
        <f t="shared" ref="P97:Q97" si="101">P98+P99</f>
        <v>29933619</v>
      </c>
      <c r="Q97" s="19">
        <f t="shared" si="101"/>
        <v>0</v>
      </c>
      <c r="R97" s="16">
        <f t="shared" si="81"/>
        <v>29933619</v>
      </c>
      <c r="S97" s="19">
        <f t="shared" ref="S97" si="102">S98+S99</f>
        <v>0</v>
      </c>
      <c r="T97" s="16">
        <f t="shared" si="82"/>
        <v>29933619</v>
      </c>
      <c r="U97" s="16">
        <f t="shared" ref="U97:V97" si="103">U98+U99</f>
        <v>29933619</v>
      </c>
      <c r="V97" s="19">
        <f t="shared" si="103"/>
        <v>0</v>
      </c>
      <c r="W97" s="18">
        <f t="shared" si="88"/>
        <v>29933619</v>
      </c>
    </row>
    <row r="98" spans="1:23" ht="31.5" x14ac:dyDescent="0.25">
      <c r="A98" s="10" t="s">
        <v>59</v>
      </c>
      <c r="B98" s="8" t="s">
        <v>37</v>
      </c>
      <c r="C98" s="9" t="s">
        <v>39</v>
      </c>
      <c r="D98" s="9" t="s">
        <v>55</v>
      </c>
      <c r="E98" s="9" t="s">
        <v>228</v>
      </c>
      <c r="F98" s="8" t="s">
        <v>60</v>
      </c>
      <c r="G98" s="19">
        <v>23688059</v>
      </c>
      <c r="H98" s="19"/>
      <c r="I98" s="17">
        <f t="shared" si="85"/>
        <v>23688059</v>
      </c>
      <c r="J98" s="19"/>
      <c r="K98" s="17">
        <f t="shared" si="79"/>
        <v>23688059</v>
      </c>
      <c r="L98" s="19"/>
      <c r="M98" s="17">
        <f t="shared" si="77"/>
        <v>23688059</v>
      </c>
      <c r="N98" s="19"/>
      <c r="O98" s="17">
        <f t="shared" si="78"/>
        <v>23688059</v>
      </c>
      <c r="P98" s="19">
        <v>18900000</v>
      </c>
      <c r="Q98" s="19"/>
      <c r="R98" s="16">
        <f t="shared" si="81"/>
        <v>18900000</v>
      </c>
      <c r="S98" s="19"/>
      <c r="T98" s="16">
        <f t="shared" si="82"/>
        <v>18900000</v>
      </c>
      <c r="U98" s="16">
        <v>18900000</v>
      </c>
      <c r="V98" s="19"/>
      <c r="W98" s="18">
        <f t="shared" si="88"/>
        <v>18900000</v>
      </c>
    </row>
    <row r="99" spans="1:23" ht="47.25" x14ac:dyDescent="0.25">
      <c r="A99" s="10" t="s">
        <v>24</v>
      </c>
      <c r="B99" s="8" t="s">
        <v>37</v>
      </c>
      <c r="C99" s="9" t="s">
        <v>39</v>
      </c>
      <c r="D99" s="9" t="s">
        <v>55</v>
      </c>
      <c r="E99" s="9" t="s">
        <v>228</v>
      </c>
      <c r="F99" s="8" t="s">
        <v>25</v>
      </c>
      <c r="G99" s="19">
        <v>11035619</v>
      </c>
      <c r="H99" s="19"/>
      <c r="I99" s="17">
        <f t="shared" si="85"/>
        <v>11035619</v>
      </c>
      <c r="J99" s="19"/>
      <c r="K99" s="17">
        <f t="shared" si="79"/>
        <v>11035619</v>
      </c>
      <c r="L99" s="19"/>
      <c r="M99" s="17">
        <f t="shared" si="77"/>
        <v>11035619</v>
      </c>
      <c r="N99" s="19"/>
      <c r="O99" s="17">
        <f t="shared" si="78"/>
        <v>11035619</v>
      </c>
      <c r="P99" s="19">
        <v>11033619</v>
      </c>
      <c r="Q99" s="19"/>
      <c r="R99" s="16">
        <f t="shared" si="81"/>
        <v>11033619</v>
      </c>
      <c r="S99" s="19"/>
      <c r="T99" s="16">
        <f t="shared" si="82"/>
        <v>11033619</v>
      </c>
      <c r="U99" s="16">
        <v>11033619</v>
      </c>
      <c r="V99" s="19"/>
      <c r="W99" s="18">
        <f t="shared" si="88"/>
        <v>11033619</v>
      </c>
    </row>
    <row r="100" spans="1:23" ht="47.25" x14ac:dyDescent="0.25">
      <c r="A100" s="3" t="s">
        <v>29</v>
      </c>
      <c r="B100" s="8" t="s">
        <v>37</v>
      </c>
      <c r="C100" s="9" t="s">
        <v>39</v>
      </c>
      <c r="D100" s="9" t="s">
        <v>55</v>
      </c>
      <c r="E100" s="9" t="s">
        <v>228</v>
      </c>
      <c r="F100" s="8">
        <v>200</v>
      </c>
      <c r="G100" s="19">
        <f>G101</f>
        <v>1574046</v>
      </c>
      <c r="H100" s="19">
        <f>H101</f>
        <v>452864.55</v>
      </c>
      <c r="I100" s="17">
        <f t="shared" si="85"/>
        <v>2026910.55</v>
      </c>
      <c r="J100" s="19">
        <f>J101</f>
        <v>-5000</v>
      </c>
      <c r="K100" s="17">
        <f t="shared" si="79"/>
        <v>2021910.55</v>
      </c>
      <c r="L100" s="19">
        <f>L101</f>
        <v>0</v>
      </c>
      <c r="M100" s="17">
        <f t="shared" si="77"/>
        <v>2021910.55</v>
      </c>
      <c r="N100" s="19">
        <f>N101</f>
        <v>0</v>
      </c>
      <c r="O100" s="17">
        <f t="shared" si="78"/>
        <v>2021910.55</v>
      </c>
      <c r="P100" s="19">
        <f t="shared" ref="P100:S100" si="104">P101</f>
        <v>0</v>
      </c>
      <c r="Q100" s="19">
        <f t="shared" si="104"/>
        <v>0</v>
      </c>
      <c r="R100" s="16">
        <f t="shared" si="81"/>
        <v>0</v>
      </c>
      <c r="S100" s="19">
        <f t="shared" si="104"/>
        <v>0</v>
      </c>
      <c r="T100" s="16">
        <f t="shared" si="82"/>
        <v>0</v>
      </c>
      <c r="U100" s="16">
        <f t="shared" ref="U100:V100" si="105">U101</f>
        <v>0</v>
      </c>
      <c r="V100" s="19">
        <f t="shared" si="105"/>
        <v>0</v>
      </c>
      <c r="W100" s="18">
        <f t="shared" si="88"/>
        <v>0</v>
      </c>
    </row>
    <row r="101" spans="1:23" ht="47.25" x14ac:dyDescent="0.25">
      <c r="A101" s="10" t="s">
        <v>30</v>
      </c>
      <c r="B101" s="8" t="s">
        <v>37</v>
      </c>
      <c r="C101" s="9" t="s">
        <v>39</v>
      </c>
      <c r="D101" s="9" t="s">
        <v>55</v>
      </c>
      <c r="E101" s="9" t="s">
        <v>228</v>
      </c>
      <c r="F101" s="8" t="s">
        <v>31</v>
      </c>
      <c r="G101" s="19">
        <f>1574046</f>
        <v>1574046</v>
      </c>
      <c r="H101" s="19">
        <f>190970+261894.55</f>
        <v>452864.55</v>
      </c>
      <c r="I101" s="17">
        <f t="shared" si="85"/>
        <v>2026910.55</v>
      </c>
      <c r="J101" s="19">
        <v>-5000</v>
      </c>
      <c r="K101" s="17">
        <f t="shared" si="79"/>
        <v>2021910.55</v>
      </c>
      <c r="L101" s="19"/>
      <c r="M101" s="17">
        <f t="shared" si="77"/>
        <v>2021910.55</v>
      </c>
      <c r="N101" s="19"/>
      <c r="O101" s="17">
        <f t="shared" si="78"/>
        <v>2021910.55</v>
      </c>
      <c r="P101" s="19">
        <v>0</v>
      </c>
      <c r="Q101" s="19">
        <v>0</v>
      </c>
      <c r="R101" s="16">
        <f t="shared" si="81"/>
        <v>0</v>
      </c>
      <c r="S101" s="19">
        <v>0</v>
      </c>
      <c r="T101" s="16">
        <f t="shared" si="82"/>
        <v>0</v>
      </c>
      <c r="U101" s="16">
        <v>0</v>
      </c>
      <c r="V101" s="19">
        <v>0</v>
      </c>
      <c r="W101" s="18">
        <f t="shared" si="88"/>
        <v>0</v>
      </c>
    </row>
    <row r="102" spans="1:23" ht="31.5" x14ac:dyDescent="0.25">
      <c r="A102" s="10" t="s">
        <v>32</v>
      </c>
      <c r="B102" s="8" t="s">
        <v>37</v>
      </c>
      <c r="C102" s="9" t="s">
        <v>39</v>
      </c>
      <c r="D102" s="9" t="s">
        <v>55</v>
      </c>
      <c r="E102" s="9" t="s">
        <v>229</v>
      </c>
      <c r="F102" s="8"/>
      <c r="G102" s="19">
        <f>G103</f>
        <v>15500</v>
      </c>
      <c r="H102" s="19">
        <f t="shared" ref="H102:V102" si="106">H103</f>
        <v>500000</v>
      </c>
      <c r="I102" s="17">
        <f t="shared" si="85"/>
        <v>515500</v>
      </c>
      <c r="J102" s="19">
        <f t="shared" si="106"/>
        <v>5000</v>
      </c>
      <c r="K102" s="17">
        <f t="shared" si="79"/>
        <v>520500</v>
      </c>
      <c r="L102" s="19">
        <f t="shared" si="106"/>
        <v>0</v>
      </c>
      <c r="M102" s="17">
        <f t="shared" si="77"/>
        <v>520500</v>
      </c>
      <c r="N102" s="19">
        <f t="shared" si="106"/>
        <v>0</v>
      </c>
      <c r="O102" s="17">
        <f t="shared" si="78"/>
        <v>520500</v>
      </c>
      <c r="P102" s="19">
        <f t="shared" si="106"/>
        <v>7000</v>
      </c>
      <c r="Q102" s="19">
        <f t="shared" si="106"/>
        <v>0</v>
      </c>
      <c r="R102" s="16">
        <f t="shared" si="81"/>
        <v>7000</v>
      </c>
      <c r="S102" s="19">
        <f t="shared" si="106"/>
        <v>0</v>
      </c>
      <c r="T102" s="16">
        <f t="shared" si="82"/>
        <v>7000</v>
      </c>
      <c r="U102" s="16">
        <f t="shared" si="106"/>
        <v>7000</v>
      </c>
      <c r="V102" s="19">
        <f t="shared" si="106"/>
        <v>0</v>
      </c>
      <c r="W102" s="18">
        <f t="shared" si="88"/>
        <v>7000</v>
      </c>
    </row>
    <row r="103" spans="1:23" ht="15.75" x14ac:dyDescent="0.25">
      <c r="A103" s="3" t="s">
        <v>33</v>
      </c>
      <c r="B103" s="8" t="s">
        <v>37</v>
      </c>
      <c r="C103" s="9" t="s">
        <v>39</v>
      </c>
      <c r="D103" s="9" t="s">
        <v>55</v>
      </c>
      <c r="E103" s="9" t="s">
        <v>229</v>
      </c>
      <c r="F103" s="8">
        <v>800</v>
      </c>
      <c r="G103" s="19">
        <f>G104+G105</f>
        <v>15500</v>
      </c>
      <c r="H103" s="19">
        <f>H104+H105</f>
        <v>500000</v>
      </c>
      <c r="I103" s="17">
        <f t="shared" si="85"/>
        <v>515500</v>
      </c>
      <c r="J103" s="19">
        <f>J104+J105</f>
        <v>5000</v>
      </c>
      <c r="K103" s="17">
        <f t="shared" si="79"/>
        <v>520500</v>
      </c>
      <c r="L103" s="19">
        <f>L104+L105</f>
        <v>0</v>
      </c>
      <c r="M103" s="17">
        <f t="shared" si="77"/>
        <v>520500</v>
      </c>
      <c r="N103" s="19">
        <f>N104+N105</f>
        <v>0</v>
      </c>
      <c r="O103" s="17">
        <f t="shared" si="78"/>
        <v>520500</v>
      </c>
      <c r="P103" s="19">
        <f t="shared" ref="P103:Q103" si="107">P104+P105</f>
        <v>7000</v>
      </c>
      <c r="Q103" s="19">
        <f t="shared" si="107"/>
        <v>0</v>
      </c>
      <c r="R103" s="16">
        <f t="shared" si="81"/>
        <v>7000</v>
      </c>
      <c r="S103" s="19">
        <f t="shared" ref="S103" si="108">S104+S105</f>
        <v>0</v>
      </c>
      <c r="T103" s="16">
        <f t="shared" si="82"/>
        <v>7000</v>
      </c>
      <c r="U103" s="16">
        <f t="shared" ref="U103:V103" si="109">U104+U105</f>
        <v>7000</v>
      </c>
      <c r="V103" s="19">
        <f t="shared" si="109"/>
        <v>0</v>
      </c>
      <c r="W103" s="18">
        <f t="shared" si="88"/>
        <v>7000</v>
      </c>
    </row>
    <row r="104" spans="1:23" ht="15.75" x14ac:dyDescent="0.25">
      <c r="A104" s="10" t="s">
        <v>230</v>
      </c>
      <c r="B104" s="8" t="s">
        <v>37</v>
      </c>
      <c r="C104" s="9" t="s">
        <v>39</v>
      </c>
      <c r="D104" s="9" t="s">
        <v>55</v>
      </c>
      <c r="E104" s="9" t="s">
        <v>229</v>
      </c>
      <c r="F104" s="8">
        <v>830</v>
      </c>
      <c r="G104" s="19">
        <v>0</v>
      </c>
      <c r="H104" s="19">
        <v>500000</v>
      </c>
      <c r="I104" s="17">
        <f t="shared" si="85"/>
        <v>500000</v>
      </c>
      <c r="J104" s="19"/>
      <c r="K104" s="17">
        <f t="shared" si="79"/>
        <v>500000</v>
      </c>
      <c r="L104" s="19"/>
      <c r="M104" s="17">
        <f t="shared" si="77"/>
        <v>500000</v>
      </c>
      <c r="N104" s="19"/>
      <c r="O104" s="17">
        <f t="shared" si="78"/>
        <v>500000</v>
      </c>
      <c r="P104" s="19"/>
      <c r="Q104" s="19"/>
      <c r="R104" s="16">
        <f t="shared" si="81"/>
        <v>0</v>
      </c>
      <c r="S104" s="19"/>
      <c r="T104" s="16">
        <f t="shared" si="82"/>
        <v>0</v>
      </c>
      <c r="U104" s="16"/>
      <c r="V104" s="19"/>
      <c r="W104" s="18">
        <f t="shared" si="88"/>
        <v>0</v>
      </c>
    </row>
    <row r="105" spans="1:23" ht="31.5" x14ac:dyDescent="0.25">
      <c r="A105" s="10" t="s">
        <v>34</v>
      </c>
      <c r="B105" s="8" t="s">
        <v>37</v>
      </c>
      <c r="C105" s="9" t="s">
        <v>39</v>
      </c>
      <c r="D105" s="9" t="s">
        <v>55</v>
      </c>
      <c r="E105" s="9" t="s">
        <v>229</v>
      </c>
      <c r="F105" s="8" t="s">
        <v>35</v>
      </c>
      <c r="G105" s="19">
        <v>15500</v>
      </c>
      <c r="H105" s="19"/>
      <c r="I105" s="17">
        <f t="shared" si="85"/>
        <v>15500</v>
      </c>
      <c r="J105" s="19">
        <v>5000</v>
      </c>
      <c r="K105" s="17">
        <f t="shared" si="79"/>
        <v>20500</v>
      </c>
      <c r="L105" s="19"/>
      <c r="M105" s="17">
        <f t="shared" si="77"/>
        <v>20500</v>
      </c>
      <c r="N105" s="19"/>
      <c r="O105" s="17">
        <f t="shared" si="78"/>
        <v>20500</v>
      </c>
      <c r="P105" s="19">
        <v>7000</v>
      </c>
      <c r="Q105" s="19"/>
      <c r="R105" s="16">
        <f t="shared" si="81"/>
        <v>7000</v>
      </c>
      <c r="S105" s="19"/>
      <c r="T105" s="16">
        <f t="shared" si="82"/>
        <v>7000</v>
      </c>
      <c r="U105" s="16">
        <v>7000</v>
      </c>
      <c r="V105" s="19"/>
      <c r="W105" s="18">
        <f t="shared" si="88"/>
        <v>7000</v>
      </c>
    </row>
    <row r="106" spans="1:23" ht="31.5" x14ac:dyDescent="0.25">
      <c r="A106" s="10" t="s">
        <v>61</v>
      </c>
      <c r="B106" s="8" t="s">
        <v>37</v>
      </c>
      <c r="C106" s="9" t="s">
        <v>39</v>
      </c>
      <c r="D106" s="9" t="s">
        <v>55</v>
      </c>
      <c r="E106" s="9" t="s">
        <v>231</v>
      </c>
      <c r="F106" s="8"/>
      <c r="G106" s="19">
        <f>G107</f>
        <v>235339</v>
      </c>
      <c r="H106" s="19">
        <f>H107</f>
        <v>0</v>
      </c>
      <c r="I106" s="17">
        <f t="shared" si="85"/>
        <v>235339</v>
      </c>
      <c r="J106" s="19">
        <f>J107</f>
        <v>0</v>
      </c>
      <c r="K106" s="17">
        <f t="shared" si="79"/>
        <v>235339</v>
      </c>
      <c r="L106" s="19">
        <f>L107</f>
        <v>0</v>
      </c>
      <c r="M106" s="17">
        <f t="shared" si="77"/>
        <v>235339</v>
      </c>
      <c r="N106" s="19">
        <f>N107</f>
        <v>0</v>
      </c>
      <c r="O106" s="17">
        <f t="shared" si="78"/>
        <v>235339</v>
      </c>
      <c r="P106" s="19">
        <v>0</v>
      </c>
      <c r="Q106" s="19">
        <v>0</v>
      </c>
      <c r="R106" s="16">
        <f t="shared" si="81"/>
        <v>0</v>
      </c>
      <c r="S106" s="19">
        <v>0</v>
      </c>
      <c r="T106" s="16">
        <f t="shared" si="82"/>
        <v>0</v>
      </c>
      <c r="U106" s="16">
        <v>0</v>
      </c>
      <c r="V106" s="19">
        <v>0</v>
      </c>
      <c r="W106" s="18">
        <f t="shared" si="88"/>
        <v>0</v>
      </c>
    </row>
    <row r="107" spans="1:23" ht="63" x14ac:dyDescent="0.25">
      <c r="A107" s="3" t="s">
        <v>42</v>
      </c>
      <c r="B107" s="8" t="s">
        <v>37</v>
      </c>
      <c r="C107" s="9" t="s">
        <v>39</v>
      </c>
      <c r="D107" s="9" t="s">
        <v>55</v>
      </c>
      <c r="E107" s="9" t="s">
        <v>231</v>
      </c>
      <c r="F107" s="8">
        <v>600</v>
      </c>
      <c r="G107" s="19">
        <f>G108</f>
        <v>235339</v>
      </c>
      <c r="H107" s="19">
        <f>H108</f>
        <v>0</v>
      </c>
      <c r="I107" s="17">
        <f t="shared" si="85"/>
        <v>235339</v>
      </c>
      <c r="J107" s="19">
        <f>J108</f>
        <v>0</v>
      </c>
      <c r="K107" s="17">
        <f t="shared" si="79"/>
        <v>235339</v>
      </c>
      <c r="L107" s="19">
        <f>L108</f>
        <v>0</v>
      </c>
      <c r="M107" s="17">
        <f t="shared" si="77"/>
        <v>235339</v>
      </c>
      <c r="N107" s="19">
        <f>N108</f>
        <v>0</v>
      </c>
      <c r="O107" s="17">
        <f t="shared" si="78"/>
        <v>235339</v>
      </c>
      <c r="P107" s="19"/>
      <c r="Q107" s="19"/>
      <c r="R107" s="16">
        <f t="shared" si="81"/>
        <v>0</v>
      </c>
      <c r="S107" s="19"/>
      <c r="T107" s="16">
        <f t="shared" si="82"/>
        <v>0</v>
      </c>
      <c r="U107" s="16"/>
      <c r="V107" s="19"/>
      <c r="W107" s="18">
        <f t="shared" si="88"/>
        <v>0</v>
      </c>
    </row>
    <row r="108" spans="1:23" ht="15.75" x14ac:dyDescent="0.25">
      <c r="A108" s="10" t="s">
        <v>43</v>
      </c>
      <c r="B108" s="8" t="s">
        <v>37</v>
      </c>
      <c r="C108" s="9" t="s">
        <v>39</v>
      </c>
      <c r="D108" s="9" t="s">
        <v>55</v>
      </c>
      <c r="E108" s="9" t="s">
        <v>231</v>
      </c>
      <c r="F108" s="8" t="s">
        <v>44</v>
      </c>
      <c r="G108" s="19">
        <v>235339</v>
      </c>
      <c r="H108" s="19"/>
      <c r="I108" s="17">
        <f t="shared" si="85"/>
        <v>235339</v>
      </c>
      <c r="J108" s="19"/>
      <c r="K108" s="17">
        <f t="shared" si="79"/>
        <v>235339</v>
      </c>
      <c r="L108" s="19"/>
      <c r="M108" s="17">
        <f t="shared" si="77"/>
        <v>235339</v>
      </c>
      <c r="N108" s="19"/>
      <c r="O108" s="17">
        <f t="shared" si="78"/>
        <v>235339</v>
      </c>
      <c r="P108" s="19">
        <v>0</v>
      </c>
      <c r="Q108" s="19">
        <v>0</v>
      </c>
      <c r="R108" s="16">
        <f t="shared" si="81"/>
        <v>0</v>
      </c>
      <c r="S108" s="19">
        <v>0</v>
      </c>
      <c r="T108" s="16">
        <f t="shared" si="82"/>
        <v>0</v>
      </c>
      <c r="U108" s="16">
        <v>0</v>
      </c>
      <c r="V108" s="19">
        <v>0</v>
      </c>
      <c r="W108" s="18">
        <f t="shared" si="88"/>
        <v>0</v>
      </c>
    </row>
    <row r="109" spans="1:23" ht="47.25" x14ac:dyDescent="0.25">
      <c r="A109" s="10" t="s">
        <v>62</v>
      </c>
      <c r="B109" s="8" t="s">
        <v>37</v>
      </c>
      <c r="C109" s="9" t="s">
        <v>39</v>
      </c>
      <c r="D109" s="9" t="s">
        <v>55</v>
      </c>
      <c r="E109" s="9" t="s">
        <v>232</v>
      </c>
      <c r="F109" s="8"/>
      <c r="G109" s="19">
        <f>G110</f>
        <v>28000</v>
      </c>
      <c r="H109" s="19"/>
      <c r="I109" s="17">
        <f t="shared" si="85"/>
        <v>28000</v>
      </c>
      <c r="J109" s="19"/>
      <c r="K109" s="17">
        <f t="shared" si="79"/>
        <v>28000</v>
      </c>
      <c r="L109" s="19"/>
      <c r="M109" s="17">
        <f t="shared" si="77"/>
        <v>28000</v>
      </c>
      <c r="N109" s="19"/>
      <c r="O109" s="17">
        <f t="shared" si="78"/>
        <v>28000</v>
      </c>
      <c r="P109" s="19">
        <v>0</v>
      </c>
      <c r="Q109" s="19">
        <v>0</v>
      </c>
      <c r="R109" s="16">
        <f t="shared" si="81"/>
        <v>0</v>
      </c>
      <c r="S109" s="19">
        <v>0</v>
      </c>
      <c r="T109" s="16">
        <f t="shared" si="82"/>
        <v>0</v>
      </c>
      <c r="U109" s="16">
        <v>0</v>
      </c>
      <c r="V109" s="19">
        <v>0</v>
      </c>
      <c r="W109" s="18">
        <f t="shared" si="88"/>
        <v>0</v>
      </c>
    </row>
    <row r="110" spans="1:23" ht="63" x14ac:dyDescent="0.25">
      <c r="A110" s="3" t="s">
        <v>42</v>
      </c>
      <c r="B110" s="8" t="s">
        <v>37</v>
      </c>
      <c r="C110" s="9" t="s">
        <v>39</v>
      </c>
      <c r="D110" s="9" t="s">
        <v>55</v>
      </c>
      <c r="E110" s="9" t="s">
        <v>232</v>
      </c>
      <c r="F110" s="8">
        <v>600</v>
      </c>
      <c r="G110" s="19">
        <f>G111</f>
        <v>28000</v>
      </c>
      <c r="H110" s="19">
        <f>H111</f>
        <v>0</v>
      </c>
      <c r="I110" s="17">
        <f t="shared" si="85"/>
        <v>28000</v>
      </c>
      <c r="J110" s="19">
        <f>J111</f>
        <v>0</v>
      </c>
      <c r="K110" s="17">
        <f t="shared" si="79"/>
        <v>28000</v>
      </c>
      <c r="L110" s="19">
        <f>L111</f>
        <v>0</v>
      </c>
      <c r="M110" s="17">
        <f t="shared" si="77"/>
        <v>28000</v>
      </c>
      <c r="N110" s="19">
        <f>N111</f>
        <v>0</v>
      </c>
      <c r="O110" s="17">
        <f t="shared" si="78"/>
        <v>28000</v>
      </c>
      <c r="P110" s="19"/>
      <c r="Q110" s="19"/>
      <c r="R110" s="16">
        <f t="shared" si="81"/>
        <v>0</v>
      </c>
      <c r="S110" s="19"/>
      <c r="T110" s="16">
        <f t="shared" si="82"/>
        <v>0</v>
      </c>
      <c r="U110" s="16"/>
      <c r="V110" s="19"/>
      <c r="W110" s="18">
        <f t="shared" si="88"/>
        <v>0</v>
      </c>
    </row>
    <row r="111" spans="1:23" ht="15.75" x14ac:dyDescent="0.25">
      <c r="A111" s="10" t="s">
        <v>43</v>
      </c>
      <c r="B111" s="8" t="s">
        <v>37</v>
      </c>
      <c r="C111" s="9" t="s">
        <v>39</v>
      </c>
      <c r="D111" s="9" t="s">
        <v>55</v>
      </c>
      <c r="E111" s="9" t="s">
        <v>232</v>
      </c>
      <c r="F111" s="8" t="s">
        <v>44</v>
      </c>
      <c r="G111" s="19">
        <v>28000</v>
      </c>
      <c r="H111" s="19"/>
      <c r="I111" s="17">
        <f t="shared" si="85"/>
        <v>28000</v>
      </c>
      <c r="J111" s="19"/>
      <c r="K111" s="17">
        <f t="shared" si="79"/>
        <v>28000</v>
      </c>
      <c r="L111" s="19"/>
      <c r="M111" s="17">
        <f t="shared" si="77"/>
        <v>28000</v>
      </c>
      <c r="N111" s="19"/>
      <c r="O111" s="17">
        <f t="shared" si="78"/>
        <v>28000</v>
      </c>
      <c r="P111" s="19">
        <v>0</v>
      </c>
      <c r="Q111" s="19">
        <v>0</v>
      </c>
      <c r="R111" s="16">
        <f t="shared" si="81"/>
        <v>0</v>
      </c>
      <c r="S111" s="19">
        <v>0</v>
      </c>
      <c r="T111" s="16">
        <f t="shared" si="82"/>
        <v>0</v>
      </c>
      <c r="U111" s="16">
        <v>0</v>
      </c>
      <c r="V111" s="19">
        <v>0</v>
      </c>
      <c r="W111" s="18">
        <f t="shared" si="88"/>
        <v>0</v>
      </c>
    </row>
    <row r="112" spans="1:23" ht="31.5" x14ac:dyDescent="0.25">
      <c r="A112" s="10" t="s">
        <v>63</v>
      </c>
      <c r="B112" s="8" t="s">
        <v>37</v>
      </c>
      <c r="C112" s="9" t="s">
        <v>39</v>
      </c>
      <c r="D112" s="9" t="s">
        <v>55</v>
      </c>
      <c r="E112" s="9" t="s">
        <v>233</v>
      </c>
      <c r="F112" s="8"/>
      <c r="G112" s="19">
        <f>G113</f>
        <v>50000</v>
      </c>
      <c r="H112" s="19">
        <f>H113</f>
        <v>0</v>
      </c>
      <c r="I112" s="17">
        <f t="shared" si="85"/>
        <v>50000</v>
      </c>
      <c r="J112" s="19">
        <f>J113</f>
        <v>0</v>
      </c>
      <c r="K112" s="17">
        <f t="shared" si="79"/>
        <v>50000</v>
      </c>
      <c r="L112" s="19">
        <f>L113</f>
        <v>0</v>
      </c>
      <c r="M112" s="17">
        <f t="shared" si="77"/>
        <v>50000</v>
      </c>
      <c r="N112" s="19">
        <f>N113</f>
        <v>0</v>
      </c>
      <c r="O112" s="17">
        <f t="shared" si="78"/>
        <v>50000</v>
      </c>
      <c r="P112" s="19">
        <v>0</v>
      </c>
      <c r="Q112" s="19">
        <v>0</v>
      </c>
      <c r="R112" s="16">
        <f t="shared" si="81"/>
        <v>0</v>
      </c>
      <c r="S112" s="19">
        <v>0</v>
      </c>
      <c r="T112" s="16">
        <f t="shared" si="82"/>
        <v>0</v>
      </c>
      <c r="U112" s="16">
        <v>0</v>
      </c>
      <c r="V112" s="19">
        <v>0</v>
      </c>
      <c r="W112" s="18">
        <f t="shared" si="88"/>
        <v>0</v>
      </c>
    </row>
    <row r="113" spans="1:23" ht="63" x14ac:dyDescent="0.25">
      <c r="A113" s="3" t="s">
        <v>42</v>
      </c>
      <c r="B113" s="8" t="s">
        <v>37</v>
      </c>
      <c r="C113" s="9" t="s">
        <v>39</v>
      </c>
      <c r="D113" s="9" t="s">
        <v>55</v>
      </c>
      <c r="E113" s="9" t="s">
        <v>233</v>
      </c>
      <c r="F113" s="8">
        <v>600</v>
      </c>
      <c r="G113" s="19">
        <f>G114</f>
        <v>50000</v>
      </c>
      <c r="H113" s="19">
        <f>H114</f>
        <v>0</v>
      </c>
      <c r="I113" s="17">
        <f t="shared" si="85"/>
        <v>50000</v>
      </c>
      <c r="J113" s="19">
        <f>J114</f>
        <v>0</v>
      </c>
      <c r="K113" s="17">
        <f t="shared" si="79"/>
        <v>50000</v>
      </c>
      <c r="L113" s="19">
        <f>L114</f>
        <v>0</v>
      </c>
      <c r="M113" s="17">
        <f t="shared" si="77"/>
        <v>50000</v>
      </c>
      <c r="N113" s="19">
        <f>N114</f>
        <v>0</v>
      </c>
      <c r="O113" s="17">
        <f t="shared" si="78"/>
        <v>50000</v>
      </c>
      <c r="P113" s="19"/>
      <c r="Q113" s="19"/>
      <c r="R113" s="16">
        <f t="shared" si="81"/>
        <v>0</v>
      </c>
      <c r="S113" s="19"/>
      <c r="T113" s="16">
        <f t="shared" si="82"/>
        <v>0</v>
      </c>
      <c r="U113" s="16"/>
      <c r="V113" s="19"/>
      <c r="W113" s="18">
        <f t="shared" si="88"/>
        <v>0</v>
      </c>
    </row>
    <row r="114" spans="1:23" ht="15.75" x14ac:dyDescent="0.25">
      <c r="A114" s="10" t="s">
        <v>43</v>
      </c>
      <c r="B114" s="8" t="s">
        <v>37</v>
      </c>
      <c r="C114" s="9" t="s">
        <v>39</v>
      </c>
      <c r="D114" s="9" t="s">
        <v>55</v>
      </c>
      <c r="E114" s="9" t="s">
        <v>233</v>
      </c>
      <c r="F114" s="8" t="s">
        <v>44</v>
      </c>
      <c r="G114" s="19">
        <v>50000</v>
      </c>
      <c r="H114" s="19"/>
      <c r="I114" s="17">
        <f t="shared" si="85"/>
        <v>50000</v>
      </c>
      <c r="J114" s="19"/>
      <c r="K114" s="17">
        <f t="shared" si="79"/>
        <v>50000</v>
      </c>
      <c r="L114" s="19"/>
      <c r="M114" s="17">
        <f t="shared" si="77"/>
        <v>50000</v>
      </c>
      <c r="N114" s="19"/>
      <c r="O114" s="17">
        <f t="shared" si="78"/>
        <v>50000</v>
      </c>
      <c r="P114" s="19">
        <v>0</v>
      </c>
      <c r="Q114" s="19">
        <v>0</v>
      </c>
      <c r="R114" s="16">
        <f t="shared" si="81"/>
        <v>0</v>
      </c>
      <c r="S114" s="19">
        <v>0</v>
      </c>
      <c r="T114" s="16">
        <f t="shared" si="82"/>
        <v>0</v>
      </c>
      <c r="U114" s="16">
        <v>0</v>
      </c>
      <c r="V114" s="19">
        <v>0</v>
      </c>
      <c r="W114" s="18">
        <f t="shared" si="88"/>
        <v>0</v>
      </c>
    </row>
    <row r="115" spans="1:23" ht="63" x14ac:dyDescent="0.25">
      <c r="A115" s="10" t="s">
        <v>64</v>
      </c>
      <c r="B115" s="8" t="s">
        <v>37</v>
      </c>
      <c r="C115" s="9" t="s">
        <v>39</v>
      </c>
      <c r="D115" s="9" t="s">
        <v>55</v>
      </c>
      <c r="E115" s="9" t="s">
        <v>234</v>
      </c>
      <c r="F115" s="8"/>
      <c r="G115" s="19">
        <f>G116</f>
        <v>184000</v>
      </c>
      <c r="H115" s="19">
        <f>H116</f>
        <v>0</v>
      </c>
      <c r="I115" s="17">
        <f t="shared" si="85"/>
        <v>184000</v>
      </c>
      <c r="J115" s="19">
        <f>J116</f>
        <v>0</v>
      </c>
      <c r="K115" s="17">
        <f t="shared" si="79"/>
        <v>184000</v>
      </c>
      <c r="L115" s="19">
        <f>L116</f>
        <v>0</v>
      </c>
      <c r="M115" s="17">
        <f t="shared" si="77"/>
        <v>184000</v>
      </c>
      <c r="N115" s="19">
        <f>N116</f>
        <v>0</v>
      </c>
      <c r="O115" s="17">
        <f t="shared" si="78"/>
        <v>184000</v>
      </c>
      <c r="P115" s="19">
        <v>0</v>
      </c>
      <c r="Q115" s="19">
        <v>0</v>
      </c>
      <c r="R115" s="16">
        <f t="shared" si="81"/>
        <v>0</v>
      </c>
      <c r="S115" s="19">
        <v>0</v>
      </c>
      <c r="T115" s="16">
        <f t="shared" si="82"/>
        <v>0</v>
      </c>
      <c r="U115" s="16">
        <v>0</v>
      </c>
      <c r="V115" s="19">
        <v>0</v>
      </c>
      <c r="W115" s="18">
        <f t="shared" si="88"/>
        <v>0</v>
      </c>
    </row>
    <row r="116" spans="1:23" ht="63" x14ac:dyDescent="0.25">
      <c r="A116" s="3" t="s">
        <v>42</v>
      </c>
      <c r="B116" s="8" t="s">
        <v>37</v>
      </c>
      <c r="C116" s="9" t="s">
        <v>39</v>
      </c>
      <c r="D116" s="9" t="s">
        <v>55</v>
      </c>
      <c r="E116" s="9" t="s">
        <v>234</v>
      </c>
      <c r="F116" s="8">
        <v>600</v>
      </c>
      <c r="G116" s="19">
        <f>G117</f>
        <v>184000</v>
      </c>
      <c r="H116" s="19">
        <f>H117</f>
        <v>0</v>
      </c>
      <c r="I116" s="17">
        <f t="shared" si="85"/>
        <v>184000</v>
      </c>
      <c r="J116" s="19">
        <f>J117</f>
        <v>0</v>
      </c>
      <c r="K116" s="17">
        <f t="shared" si="79"/>
        <v>184000</v>
      </c>
      <c r="L116" s="19">
        <f>L117</f>
        <v>0</v>
      </c>
      <c r="M116" s="17">
        <f t="shared" si="77"/>
        <v>184000</v>
      </c>
      <c r="N116" s="19">
        <f>N117</f>
        <v>0</v>
      </c>
      <c r="O116" s="17">
        <f t="shared" si="78"/>
        <v>184000</v>
      </c>
      <c r="P116" s="19"/>
      <c r="Q116" s="19"/>
      <c r="R116" s="16">
        <f t="shared" si="81"/>
        <v>0</v>
      </c>
      <c r="S116" s="19"/>
      <c r="T116" s="16">
        <f t="shared" si="82"/>
        <v>0</v>
      </c>
      <c r="U116" s="16"/>
      <c r="V116" s="19"/>
      <c r="W116" s="18">
        <f t="shared" si="88"/>
        <v>0</v>
      </c>
    </row>
    <row r="117" spans="1:23" ht="15.75" x14ac:dyDescent="0.25">
      <c r="A117" s="10" t="s">
        <v>43</v>
      </c>
      <c r="B117" s="8" t="s">
        <v>37</v>
      </c>
      <c r="C117" s="9" t="s">
        <v>39</v>
      </c>
      <c r="D117" s="9" t="s">
        <v>55</v>
      </c>
      <c r="E117" s="9" t="s">
        <v>234</v>
      </c>
      <c r="F117" s="8" t="s">
        <v>44</v>
      </c>
      <c r="G117" s="19">
        <v>184000</v>
      </c>
      <c r="H117" s="19"/>
      <c r="I117" s="17">
        <f t="shared" si="85"/>
        <v>184000</v>
      </c>
      <c r="J117" s="19"/>
      <c r="K117" s="17">
        <f t="shared" si="79"/>
        <v>184000</v>
      </c>
      <c r="L117" s="19"/>
      <c r="M117" s="17">
        <f t="shared" si="77"/>
        <v>184000</v>
      </c>
      <c r="N117" s="19"/>
      <c r="O117" s="17">
        <f t="shared" si="78"/>
        <v>184000</v>
      </c>
      <c r="P117" s="19">
        <v>0</v>
      </c>
      <c r="Q117" s="19">
        <v>0</v>
      </c>
      <c r="R117" s="16">
        <f t="shared" si="81"/>
        <v>0</v>
      </c>
      <c r="S117" s="19">
        <v>0</v>
      </c>
      <c r="T117" s="16">
        <f t="shared" si="82"/>
        <v>0</v>
      </c>
      <c r="U117" s="16">
        <v>0</v>
      </c>
      <c r="V117" s="19">
        <v>0</v>
      </c>
      <c r="W117" s="18">
        <f t="shared" si="88"/>
        <v>0</v>
      </c>
    </row>
    <row r="118" spans="1:23" ht="63" x14ac:dyDescent="0.25">
      <c r="A118" s="10" t="s">
        <v>65</v>
      </c>
      <c r="B118" s="8" t="s">
        <v>37</v>
      </c>
      <c r="C118" s="9" t="s">
        <v>39</v>
      </c>
      <c r="D118" s="9" t="s">
        <v>55</v>
      </c>
      <c r="E118" s="9" t="s">
        <v>235</v>
      </c>
      <c r="F118" s="8"/>
      <c r="G118" s="19">
        <f>G119</f>
        <v>82000</v>
      </c>
      <c r="H118" s="19">
        <f>H119</f>
        <v>0</v>
      </c>
      <c r="I118" s="17">
        <f t="shared" si="85"/>
        <v>82000</v>
      </c>
      <c r="J118" s="19">
        <f>J119</f>
        <v>0</v>
      </c>
      <c r="K118" s="17">
        <f t="shared" si="79"/>
        <v>82000</v>
      </c>
      <c r="L118" s="19">
        <f>L119</f>
        <v>0</v>
      </c>
      <c r="M118" s="17">
        <f t="shared" si="77"/>
        <v>82000</v>
      </c>
      <c r="N118" s="19">
        <f>N119</f>
        <v>0</v>
      </c>
      <c r="O118" s="17">
        <f t="shared" si="78"/>
        <v>82000</v>
      </c>
      <c r="P118" s="19">
        <v>0</v>
      </c>
      <c r="Q118" s="19">
        <v>0</v>
      </c>
      <c r="R118" s="16">
        <f t="shared" si="81"/>
        <v>0</v>
      </c>
      <c r="S118" s="19">
        <v>0</v>
      </c>
      <c r="T118" s="16">
        <f t="shared" si="82"/>
        <v>0</v>
      </c>
      <c r="U118" s="16">
        <v>0</v>
      </c>
      <c r="V118" s="19">
        <v>0</v>
      </c>
      <c r="W118" s="18">
        <f t="shared" si="88"/>
        <v>0</v>
      </c>
    </row>
    <row r="119" spans="1:23" ht="63" x14ac:dyDescent="0.25">
      <c r="A119" s="3" t="s">
        <v>42</v>
      </c>
      <c r="B119" s="8" t="s">
        <v>37</v>
      </c>
      <c r="C119" s="9" t="s">
        <v>39</v>
      </c>
      <c r="D119" s="9" t="s">
        <v>55</v>
      </c>
      <c r="E119" s="9" t="s">
        <v>235</v>
      </c>
      <c r="F119" s="8">
        <v>600</v>
      </c>
      <c r="G119" s="19">
        <f>G120</f>
        <v>82000</v>
      </c>
      <c r="H119" s="19">
        <f>H120</f>
        <v>0</v>
      </c>
      <c r="I119" s="17">
        <f t="shared" si="85"/>
        <v>82000</v>
      </c>
      <c r="J119" s="19">
        <f>J120</f>
        <v>0</v>
      </c>
      <c r="K119" s="17">
        <f t="shared" si="79"/>
        <v>82000</v>
      </c>
      <c r="L119" s="19">
        <f>L120</f>
        <v>0</v>
      </c>
      <c r="M119" s="17">
        <f t="shared" si="77"/>
        <v>82000</v>
      </c>
      <c r="N119" s="19">
        <f>N120</f>
        <v>0</v>
      </c>
      <c r="O119" s="17">
        <f t="shared" si="78"/>
        <v>82000</v>
      </c>
      <c r="P119" s="19"/>
      <c r="Q119" s="19"/>
      <c r="R119" s="16">
        <f t="shared" si="81"/>
        <v>0</v>
      </c>
      <c r="S119" s="19"/>
      <c r="T119" s="16">
        <f t="shared" si="82"/>
        <v>0</v>
      </c>
      <c r="U119" s="16"/>
      <c r="V119" s="19"/>
      <c r="W119" s="18">
        <f t="shared" si="88"/>
        <v>0</v>
      </c>
    </row>
    <row r="120" spans="1:23" ht="15.75" x14ac:dyDescent="0.25">
      <c r="A120" s="10" t="s">
        <v>43</v>
      </c>
      <c r="B120" s="8" t="s">
        <v>37</v>
      </c>
      <c r="C120" s="9" t="s">
        <v>39</v>
      </c>
      <c r="D120" s="9" t="s">
        <v>55</v>
      </c>
      <c r="E120" s="9" t="s">
        <v>235</v>
      </c>
      <c r="F120" s="8" t="s">
        <v>44</v>
      </c>
      <c r="G120" s="19">
        <v>82000</v>
      </c>
      <c r="H120" s="19"/>
      <c r="I120" s="17">
        <f t="shared" si="85"/>
        <v>82000</v>
      </c>
      <c r="J120" s="19"/>
      <c r="K120" s="17">
        <f t="shared" si="79"/>
        <v>82000</v>
      </c>
      <c r="L120" s="19"/>
      <c r="M120" s="17">
        <f t="shared" si="77"/>
        <v>82000</v>
      </c>
      <c r="N120" s="19"/>
      <c r="O120" s="17">
        <f t="shared" si="78"/>
        <v>82000</v>
      </c>
      <c r="P120" s="19">
        <v>0</v>
      </c>
      <c r="Q120" s="19">
        <v>0</v>
      </c>
      <c r="R120" s="16">
        <f t="shared" si="81"/>
        <v>0</v>
      </c>
      <c r="S120" s="19">
        <v>0</v>
      </c>
      <c r="T120" s="16">
        <f t="shared" si="82"/>
        <v>0</v>
      </c>
      <c r="U120" s="16">
        <v>0</v>
      </c>
      <c r="V120" s="19">
        <v>0</v>
      </c>
      <c r="W120" s="18">
        <f t="shared" si="88"/>
        <v>0</v>
      </c>
    </row>
    <row r="121" spans="1:23" ht="15.75" x14ac:dyDescent="0.25">
      <c r="A121" s="7" t="s">
        <v>66</v>
      </c>
      <c r="B121" s="8" t="s">
        <v>37</v>
      </c>
      <c r="C121" s="9" t="s">
        <v>8</v>
      </c>
      <c r="D121" s="9"/>
      <c r="E121" s="9"/>
      <c r="F121" s="8"/>
      <c r="G121" s="19">
        <f t="shared" ref="G121:N124" si="110">G122</f>
        <v>2422459</v>
      </c>
      <c r="H121" s="19">
        <f t="shared" si="110"/>
        <v>0</v>
      </c>
      <c r="I121" s="17">
        <f t="shared" si="85"/>
        <v>2422459</v>
      </c>
      <c r="J121" s="19">
        <f t="shared" si="110"/>
        <v>0</v>
      </c>
      <c r="K121" s="17">
        <f t="shared" si="79"/>
        <v>2422459</v>
      </c>
      <c r="L121" s="19">
        <f t="shared" si="110"/>
        <v>0</v>
      </c>
      <c r="M121" s="17">
        <f t="shared" si="77"/>
        <v>2422459</v>
      </c>
      <c r="N121" s="19">
        <f t="shared" si="110"/>
        <v>0</v>
      </c>
      <c r="O121" s="17">
        <f t="shared" si="78"/>
        <v>2422459</v>
      </c>
      <c r="P121" s="19">
        <f t="shared" ref="P121:S124" si="111">P122</f>
        <v>2422459</v>
      </c>
      <c r="Q121" s="19">
        <f t="shared" si="111"/>
        <v>0</v>
      </c>
      <c r="R121" s="16">
        <f t="shared" si="81"/>
        <v>2422459</v>
      </c>
      <c r="S121" s="19">
        <f t="shared" si="111"/>
        <v>0</v>
      </c>
      <c r="T121" s="16">
        <f t="shared" si="82"/>
        <v>2422459</v>
      </c>
      <c r="U121" s="16">
        <f t="shared" ref="U121:V124" si="112">U122</f>
        <v>2422459</v>
      </c>
      <c r="V121" s="19">
        <f t="shared" si="112"/>
        <v>0</v>
      </c>
      <c r="W121" s="18">
        <f t="shared" si="88"/>
        <v>2422459</v>
      </c>
    </row>
    <row r="122" spans="1:23" ht="15.75" x14ac:dyDescent="0.25">
      <c r="A122" s="10" t="s">
        <v>67</v>
      </c>
      <c r="B122" s="8" t="s">
        <v>37</v>
      </c>
      <c r="C122" s="9" t="s">
        <v>8</v>
      </c>
      <c r="D122" s="9" t="s">
        <v>68</v>
      </c>
      <c r="E122" s="9"/>
      <c r="F122" s="8"/>
      <c r="G122" s="19">
        <f t="shared" si="110"/>
        <v>2422459</v>
      </c>
      <c r="H122" s="19">
        <f t="shared" si="110"/>
        <v>0</v>
      </c>
      <c r="I122" s="17">
        <f t="shared" si="85"/>
        <v>2422459</v>
      </c>
      <c r="J122" s="19">
        <f t="shared" si="110"/>
        <v>0</v>
      </c>
      <c r="K122" s="17">
        <f t="shared" si="79"/>
        <v>2422459</v>
      </c>
      <c r="L122" s="19">
        <f t="shared" si="110"/>
        <v>0</v>
      </c>
      <c r="M122" s="17">
        <f t="shared" si="77"/>
        <v>2422459</v>
      </c>
      <c r="N122" s="19">
        <f t="shared" si="110"/>
        <v>0</v>
      </c>
      <c r="O122" s="17">
        <f t="shared" si="78"/>
        <v>2422459</v>
      </c>
      <c r="P122" s="19">
        <f t="shared" si="111"/>
        <v>2422459</v>
      </c>
      <c r="Q122" s="19">
        <f t="shared" si="111"/>
        <v>0</v>
      </c>
      <c r="R122" s="16">
        <f t="shared" si="81"/>
        <v>2422459</v>
      </c>
      <c r="S122" s="19">
        <f t="shared" si="111"/>
        <v>0</v>
      </c>
      <c r="T122" s="16">
        <f t="shared" si="82"/>
        <v>2422459</v>
      </c>
      <c r="U122" s="16">
        <f t="shared" si="112"/>
        <v>2422459</v>
      </c>
      <c r="V122" s="19">
        <f t="shared" si="112"/>
        <v>0</v>
      </c>
      <c r="W122" s="18">
        <f t="shared" si="88"/>
        <v>2422459</v>
      </c>
    </row>
    <row r="123" spans="1:23" ht="94.5" x14ac:dyDescent="0.25">
      <c r="A123" s="10" t="s">
        <v>69</v>
      </c>
      <c r="B123" s="8" t="s">
        <v>37</v>
      </c>
      <c r="C123" s="9" t="s">
        <v>8</v>
      </c>
      <c r="D123" s="9" t="s">
        <v>68</v>
      </c>
      <c r="E123" s="9" t="s">
        <v>236</v>
      </c>
      <c r="F123" s="8"/>
      <c r="G123" s="19">
        <f t="shared" si="110"/>
        <v>2422459</v>
      </c>
      <c r="H123" s="19">
        <f t="shared" si="110"/>
        <v>0</v>
      </c>
      <c r="I123" s="17">
        <f t="shared" si="85"/>
        <v>2422459</v>
      </c>
      <c r="J123" s="19">
        <f t="shared" si="110"/>
        <v>0</v>
      </c>
      <c r="K123" s="17">
        <f t="shared" si="79"/>
        <v>2422459</v>
      </c>
      <c r="L123" s="19">
        <f t="shared" si="110"/>
        <v>0</v>
      </c>
      <c r="M123" s="17">
        <f t="shared" si="77"/>
        <v>2422459</v>
      </c>
      <c r="N123" s="19">
        <f t="shared" si="110"/>
        <v>0</v>
      </c>
      <c r="O123" s="17">
        <f t="shared" si="78"/>
        <v>2422459</v>
      </c>
      <c r="P123" s="19">
        <f t="shared" si="111"/>
        <v>2422459</v>
      </c>
      <c r="Q123" s="19">
        <f t="shared" si="111"/>
        <v>0</v>
      </c>
      <c r="R123" s="16">
        <f t="shared" si="81"/>
        <v>2422459</v>
      </c>
      <c r="S123" s="19">
        <f t="shared" si="111"/>
        <v>0</v>
      </c>
      <c r="T123" s="16">
        <f t="shared" si="82"/>
        <v>2422459</v>
      </c>
      <c r="U123" s="16">
        <f t="shared" si="112"/>
        <v>2422459</v>
      </c>
      <c r="V123" s="19">
        <f t="shared" si="112"/>
        <v>0</v>
      </c>
      <c r="W123" s="18">
        <f t="shared" si="88"/>
        <v>2422459</v>
      </c>
    </row>
    <row r="124" spans="1:23" ht="15.75" x14ac:dyDescent="0.25">
      <c r="A124" s="10"/>
      <c r="B124" s="8" t="s">
        <v>37</v>
      </c>
      <c r="C124" s="9" t="s">
        <v>8</v>
      </c>
      <c r="D124" s="9" t="s">
        <v>68</v>
      </c>
      <c r="E124" s="9" t="s">
        <v>236</v>
      </c>
      <c r="F124" s="8">
        <v>300</v>
      </c>
      <c r="G124" s="19">
        <f t="shared" si="110"/>
        <v>2422459</v>
      </c>
      <c r="H124" s="19">
        <f t="shared" si="110"/>
        <v>0</v>
      </c>
      <c r="I124" s="17">
        <f t="shared" si="85"/>
        <v>2422459</v>
      </c>
      <c r="J124" s="19">
        <f t="shared" si="110"/>
        <v>0</v>
      </c>
      <c r="K124" s="17">
        <f t="shared" si="79"/>
        <v>2422459</v>
      </c>
      <c r="L124" s="19">
        <f t="shared" si="110"/>
        <v>0</v>
      </c>
      <c r="M124" s="17">
        <f t="shared" si="77"/>
        <v>2422459</v>
      </c>
      <c r="N124" s="19">
        <f t="shared" si="110"/>
        <v>0</v>
      </c>
      <c r="O124" s="17">
        <f t="shared" si="78"/>
        <v>2422459</v>
      </c>
      <c r="P124" s="19">
        <f t="shared" si="111"/>
        <v>2422459</v>
      </c>
      <c r="Q124" s="19">
        <f t="shared" si="111"/>
        <v>0</v>
      </c>
      <c r="R124" s="16">
        <f t="shared" si="81"/>
        <v>2422459</v>
      </c>
      <c r="S124" s="19">
        <f t="shared" si="111"/>
        <v>0</v>
      </c>
      <c r="T124" s="16">
        <f t="shared" si="82"/>
        <v>2422459</v>
      </c>
      <c r="U124" s="16">
        <f t="shared" si="112"/>
        <v>2422459</v>
      </c>
      <c r="V124" s="19">
        <f t="shared" si="112"/>
        <v>0</v>
      </c>
      <c r="W124" s="18">
        <f t="shared" si="88"/>
        <v>2422459</v>
      </c>
    </row>
    <row r="125" spans="1:23" ht="47.25" x14ac:dyDescent="0.25">
      <c r="A125" s="10" t="s">
        <v>71</v>
      </c>
      <c r="B125" s="8" t="s">
        <v>37</v>
      </c>
      <c r="C125" s="9" t="s">
        <v>8</v>
      </c>
      <c r="D125" s="9" t="s">
        <v>68</v>
      </c>
      <c r="E125" s="9" t="s">
        <v>236</v>
      </c>
      <c r="F125" s="8" t="s">
        <v>72</v>
      </c>
      <c r="G125" s="19">
        <v>2422459</v>
      </c>
      <c r="H125" s="19"/>
      <c r="I125" s="17">
        <f t="shared" si="85"/>
        <v>2422459</v>
      </c>
      <c r="J125" s="19"/>
      <c r="K125" s="17">
        <f t="shared" si="79"/>
        <v>2422459</v>
      </c>
      <c r="L125" s="19"/>
      <c r="M125" s="17">
        <f t="shared" si="77"/>
        <v>2422459</v>
      </c>
      <c r="N125" s="19"/>
      <c r="O125" s="17">
        <f t="shared" si="78"/>
        <v>2422459</v>
      </c>
      <c r="P125" s="19">
        <v>2422459</v>
      </c>
      <c r="Q125" s="19"/>
      <c r="R125" s="16">
        <f t="shared" si="81"/>
        <v>2422459</v>
      </c>
      <c r="S125" s="19"/>
      <c r="T125" s="16">
        <f t="shared" si="82"/>
        <v>2422459</v>
      </c>
      <c r="U125" s="16">
        <v>2422459</v>
      </c>
      <c r="V125" s="19"/>
      <c r="W125" s="18">
        <f t="shared" si="88"/>
        <v>2422459</v>
      </c>
    </row>
    <row r="126" spans="1:23" ht="47.25" x14ac:dyDescent="0.25">
      <c r="A126" s="4" t="s">
        <v>73</v>
      </c>
      <c r="B126" s="8" t="s">
        <v>74</v>
      </c>
      <c r="C126" s="9"/>
      <c r="D126" s="9"/>
      <c r="E126" s="9"/>
      <c r="F126" s="8"/>
      <c r="G126" s="19">
        <f>G127+G137</f>
        <v>3197700</v>
      </c>
      <c r="H126" s="19">
        <f>H127+H137</f>
        <v>248400</v>
      </c>
      <c r="I126" s="17">
        <f t="shared" si="85"/>
        <v>3446100</v>
      </c>
      <c r="J126" s="19">
        <f>J127+J137</f>
        <v>103191.03</v>
      </c>
      <c r="K126" s="17">
        <f t="shared" si="79"/>
        <v>3549291.03</v>
      </c>
      <c r="L126" s="19">
        <f>L127+L137</f>
        <v>0</v>
      </c>
      <c r="M126" s="17">
        <f t="shared" si="77"/>
        <v>3549291.03</v>
      </c>
      <c r="N126" s="19">
        <f>N127+N137</f>
        <v>0</v>
      </c>
      <c r="O126" s="17">
        <f t="shared" si="78"/>
        <v>3549291.03</v>
      </c>
      <c r="P126" s="19">
        <f t="shared" ref="P126:Q126" si="113">P127+P137</f>
        <v>2776080</v>
      </c>
      <c r="Q126" s="19">
        <f t="shared" si="113"/>
        <v>0</v>
      </c>
      <c r="R126" s="16">
        <f t="shared" si="81"/>
        <v>2776080</v>
      </c>
      <c r="S126" s="19">
        <f t="shared" ref="S126" si="114">S127+S137</f>
        <v>0</v>
      </c>
      <c r="T126" s="16">
        <f t="shared" si="82"/>
        <v>2776080</v>
      </c>
      <c r="U126" s="16">
        <f t="shared" ref="U126:V126" si="115">U127+U137</f>
        <v>2776080</v>
      </c>
      <c r="V126" s="19">
        <f t="shared" si="115"/>
        <v>0</v>
      </c>
      <c r="W126" s="18">
        <f t="shared" si="88"/>
        <v>2776080</v>
      </c>
    </row>
    <row r="127" spans="1:23" ht="19.5" customHeight="1" x14ac:dyDescent="0.25">
      <c r="A127" s="7" t="s">
        <v>18</v>
      </c>
      <c r="B127" s="8" t="s">
        <v>74</v>
      </c>
      <c r="C127" s="9" t="s">
        <v>19</v>
      </c>
      <c r="D127" s="9"/>
      <c r="E127" s="9"/>
      <c r="F127" s="8"/>
      <c r="G127" s="19">
        <f>G128</f>
        <v>2891700</v>
      </c>
      <c r="H127" s="19">
        <f t="shared" ref="H127:V127" si="116">H128</f>
        <v>0</v>
      </c>
      <c r="I127" s="17">
        <f t="shared" si="85"/>
        <v>2891700</v>
      </c>
      <c r="J127" s="19">
        <f t="shared" si="116"/>
        <v>0</v>
      </c>
      <c r="K127" s="17">
        <f t="shared" si="79"/>
        <v>2891700</v>
      </c>
      <c r="L127" s="19">
        <f t="shared" si="116"/>
        <v>0</v>
      </c>
      <c r="M127" s="17">
        <f t="shared" si="77"/>
        <v>2891700</v>
      </c>
      <c r="N127" s="19">
        <f t="shared" si="116"/>
        <v>0</v>
      </c>
      <c r="O127" s="17">
        <f t="shared" si="78"/>
        <v>2891700</v>
      </c>
      <c r="P127" s="19">
        <f t="shared" si="116"/>
        <v>2776080</v>
      </c>
      <c r="Q127" s="19">
        <f t="shared" si="116"/>
        <v>0</v>
      </c>
      <c r="R127" s="16">
        <f t="shared" si="81"/>
        <v>2776080</v>
      </c>
      <c r="S127" s="19">
        <f t="shared" si="116"/>
        <v>0</v>
      </c>
      <c r="T127" s="16">
        <f t="shared" si="82"/>
        <v>2776080</v>
      </c>
      <c r="U127" s="16">
        <f t="shared" si="116"/>
        <v>2776080</v>
      </c>
      <c r="V127" s="19">
        <f t="shared" si="116"/>
        <v>0</v>
      </c>
      <c r="W127" s="18">
        <f t="shared" si="88"/>
        <v>2776080</v>
      </c>
    </row>
    <row r="128" spans="1:23" ht="31.5" x14ac:dyDescent="0.25">
      <c r="A128" s="10" t="s">
        <v>75</v>
      </c>
      <c r="B128" s="8" t="s">
        <v>74</v>
      </c>
      <c r="C128" s="9" t="s">
        <v>19</v>
      </c>
      <c r="D128" s="9" t="s">
        <v>11</v>
      </c>
      <c r="E128" s="9"/>
      <c r="F128" s="8"/>
      <c r="G128" s="19">
        <f>G129+G134</f>
        <v>2891700</v>
      </c>
      <c r="H128" s="19">
        <f t="shared" ref="H128:V128" si="117">H129+H134</f>
        <v>0</v>
      </c>
      <c r="I128" s="17">
        <f t="shared" si="85"/>
        <v>2891700</v>
      </c>
      <c r="J128" s="19">
        <f t="shared" ref="J128:L128" si="118">J129+J134</f>
        <v>0</v>
      </c>
      <c r="K128" s="17">
        <f t="shared" si="79"/>
        <v>2891700</v>
      </c>
      <c r="L128" s="19">
        <f t="shared" si="118"/>
        <v>0</v>
      </c>
      <c r="M128" s="17">
        <f t="shared" si="77"/>
        <v>2891700</v>
      </c>
      <c r="N128" s="19">
        <f t="shared" ref="N128:O128" si="119">N129+N134</f>
        <v>0</v>
      </c>
      <c r="O128" s="17">
        <f t="shared" si="78"/>
        <v>2891700</v>
      </c>
      <c r="P128" s="19">
        <f t="shared" si="117"/>
        <v>2776080</v>
      </c>
      <c r="Q128" s="19">
        <f t="shared" si="117"/>
        <v>0</v>
      </c>
      <c r="R128" s="16">
        <f t="shared" si="81"/>
        <v>2776080</v>
      </c>
      <c r="S128" s="19">
        <f t="shared" ref="S128" si="120">S129+S134</f>
        <v>0</v>
      </c>
      <c r="T128" s="16">
        <f t="shared" si="82"/>
        <v>2776080</v>
      </c>
      <c r="U128" s="16">
        <f t="shared" si="117"/>
        <v>2776080</v>
      </c>
      <c r="V128" s="19">
        <f t="shared" si="117"/>
        <v>0</v>
      </c>
      <c r="W128" s="18">
        <f t="shared" si="88"/>
        <v>2776080</v>
      </c>
    </row>
    <row r="129" spans="1:23" ht="47.25" x14ac:dyDescent="0.25">
      <c r="A129" s="10" t="s">
        <v>28</v>
      </c>
      <c r="B129" s="8" t="s">
        <v>74</v>
      </c>
      <c r="C129" s="9" t="s">
        <v>19</v>
      </c>
      <c r="D129" s="9" t="s">
        <v>11</v>
      </c>
      <c r="E129" s="9" t="s">
        <v>237</v>
      </c>
      <c r="F129" s="8"/>
      <c r="G129" s="19">
        <f>G130+G132</f>
        <v>2887700</v>
      </c>
      <c r="H129" s="19">
        <f t="shared" ref="H129:V129" si="121">H130+H132</f>
        <v>0</v>
      </c>
      <c r="I129" s="17">
        <f t="shared" si="85"/>
        <v>2887700</v>
      </c>
      <c r="J129" s="19">
        <f t="shared" ref="J129:L129" si="122">J130+J132</f>
        <v>0</v>
      </c>
      <c r="K129" s="17">
        <f t="shared" si="79"/>
        <v>2887700</v>
      </c>
      <c r="L129" s="19">
        <f t="shared" si="122"/>
        <v>0</v>
      </c>
      <c r="M129" s="17">
        <f t="shared" si="77"/>
        <v>2887700</v>
      </c>
      <c r="N129" s="19">
        <f t="shared" ref="N129:O129" si="123">N130+N132</f>
        <v>0</v>
      </c>
      <c r="O129" s="17">
        <f t="shared" si="78"/>
        <v>2887700</v>
      </c>
      <c r="P129" s="19">
        <f t="shared" si="121"/>
        <v>2772080</v>
      </c>
      <c r="Q129" s="19">
        <f t="shared" si="121"/>
        <v>0</v>
      </c>
      <c r="R129" s="16">
        <f t="shared" si="81"/>
        <v>2772080</v>
      </c>
      <c r="S129" s="19">
        <f t="shared" ref="S129" si="124">S130+S132</f>
        <v>0</v>
      </c>
      <c r="T129" s="16">
        <f t="shared" si="82"/>
        <v>2772080</v>
      </c>
      <c r="U129" s="16">
        <f t="shared" si="121"/>
        <v>2772080</v>
      </c>
      <c r="V129" s="19">
        <f t="shared" si="121"/>
        <v>0</v>
      </c>
      <c r="W129" s="18">
        <f t="shared" si="88"/>
        <v>2772080</v>
      </c>
    </row>
    <row r="130" spans="1:23" ht="110.25" x14ac:dyDescent="0.25">
      <c r="A130" s="3" t="s">
        <v>23</v>
      </c>
      <c r="B130" s="8" t="s">
        <v>74</v>
      </c>
      <c r="C130" s="9" t="s">
        <v>19</v>
      </c>
      <c r="D130" s="9" t="s">
        <v>11</v>
      </c>
      <c r="E130" s="9" t="s">
        <v>237</v>
      </c>
      <c r="F130" s="8">
        <v>100</v>
      </c>
      <c r="G130" s="19">
        <f>G131</f>
        <v>2772080</v>
      </c>
      <c r="H130" s="19">
        <f>H131</f>
        <v>0</v>
      </c>
      <c r="I130" s="17">
        <f t="shared" si="85"/>
        <v>2772080</v>
      </c>
      <c r="J130" s="19">
        <f>J131</f>
        <v>0</v>
      </c>
      <c r="K130" s="17">
        <f t="shared" si="79"/>
        <v>2772080</v>
      </c>
      <c r="L130" s="19">
        <f>L131</f>
        <v>0</v>
      </c>
      <c r="M130" s="17">
        <f t="shared" si="77"/>
        <v>2772080</v>
      </c>
      <c r="N130" s="19">
        <f>N131</f>
        <v>0</v>
      </c>
      <c r="O130" s="17">
        <f t="shared" si="78"/>
        <v>2772080</v>
      </c>
      <c r="P130" s="19">
        <f t="shared" ref="P130:S130" si="125">P131</f>
        <v>2772080</v>
      </c>
      <c r="Q130" s="19">
        <f t="shared" si="125"/>
        <v>0</v>
      </c>
      <c r="R130" s="16">
        <f t="shared" si="81"/>
        <v>2772080</v>
      </c>
      <c r="S130" s="19">
        <f t="shared" si="125"/>
        <v>0</v>
      </c>
      <c r="T130" s="16">
        <f t="shared" si="82"/>
        <v>2772080</v>
      </c>
      <c r="U130" s="16">
        <f t="shared" ref="U130:V130" si="126">U131</f>
        <v>2772080</v>
      </c>
      <c r="V130" s="19">
        <f t="shared" si="126"/>
        <v>0</v>
      </c>
      <c r="W130" s="18">
        <f t="shared" si="88"/>
        <v>2772080</v>
      </c>
    </row>
    <row r="131" spans="1:23" ht="47.25" x14ac:dyDescent="0.25">
      <c r="A131" s="10" t="s">
        <v>24</v>
      </c>
      <c r="B131" s="8" t="s">
        <v>74</v>
      </c>
      <c r="C131" s="9" t="s">
        <v>19</v>
      </c>
      <c r="D131" s="9" t="s">
        <v>11</v>
      </c>
      <c r="E131" s="9" t="s">
        <v>237</v>
      </c>
      <c r="F131" s="8" t="s">
        <v>25</v>
      </c>
      <c r="G131" s="19">
        <v>2772080</v>
      </c>
      <c r="H131" s="19"/>
      <c r="I131" s="17">
        <f t="shared" si="85"/>
        <v>2772080</v>
      </c>
      <c r="J131" s="19"/>
      <c r="K131" s="17">
        <f t="shared" si="79"/>
        <v>2772080</v>
      </c>
      <c r="L131" s="19"/>
      <c r="M131" s="17">
        <f t="shared" si="77"/>
        <v>2772080</v>
      </c>
      <c r="N131" s="19"/>
      <c r="O131" s="17">
        <f t="shared" si="78"/>
        <v>2772080</v>
      </c>
      <c r="P131" s="19">
        <v>2772080</v>
      </c>
      <c r="Q131" s="19"/>
      <c r="R131" s="16">
        <f t="shared" si="81"/>
        <v>2772080</v>
      </c>
      <c r="S131" s="19"/>
      <c r="T131" s="16">
        <f t="shared" si="82"/>
        <v>2772080</v>
      </c>
      <c r="U131" s="16">
        <v>2772080</v>
      </c>
      <c r="V131" s="19"/>
      <c r="W131" s="18">
        <f t="shared" si="88"/>
        <v>2772080</v>
      </c>
    </row>
    <row r="132" spans="1:23" ht="47.25" x14ac:dyDescent="0.25">
      <c r="A132" s="3" t="s">
        <v>29</v>
      </c>
      <c r="B132" s="8" t="s">
        <v>74</v>
      </c>
      <c r="C132" s="9" t="s">
        <v>19</v>
      </c>
      <c r="D132" s="9" t="s">
        <v>11</v>
      </c>
      <c r="E132" s="9" t="s">
        <v>237</v>
      </c>
      <c r="F132" s="8">
        <v>200</v>
      </c>
      <c r="G132" s="19">
        <f>G133</f>
        <v>115620</v>
      </c>
      <c r="H132" s="19">
        <f>H133</f>
        <v>0</v>
      </c>
      <c r="I132" s="17">
        <f t="shared" si="85"/>
        <v>115620</v>
      </c>
      <c r="J132" s="19">
        <f>J133</f>
        <v>0</v>
      </c>
      <c r="K132" s="17">
        <f t="shared" si="79"/>
        <v>115620</v>
      </c>
      <c r="L132" s="19">
        <f>L133</f>
        <v>0</v>
      </c>
      <c r="M132" s="17">
        <f t="shared" si="77"/>
        <v>115620</v>
      </c>
      <c r="N132" s="19">
        <f>N133</f>
        <v>0</v>
      </c>
      <c r="O132" s="17">
        <f t="shared" si="78"/>
        <v>115620</v>
      </c>
      <c r="P132" s="19">
        <f t="shared" ref="P132:S132" si="127">P133</f>
        <v>0</v>
      </c>
      <c r="Q132" s="19">
        <f t="shared" si="127"/>
        <v>0</v>
      </c>
      <c r="R132" s="16">
        <f t="shared" si="81"/>
        <v>0</v>
      </c>
      <c r="S132" s="19">
        <f t="shared" si="127"/>
        <v>0</v>
      </c>
      <c r="T132" s="16">
        <f t="shared" si="82"/>
        <v>0</v>
      </c>
      <c r="U132" s="16">
        <f t="shared" ref="U132:V132" si="128">U133</f>
        <v>0</v>
      </c>
      <c r="V132" s="19">
        <f t="shared" si="128"/>
        <v>0</v>
      </c>
      <c r="W132" s="18">
        <f t="shared" si="88"/>
        <v>0</v>
      </c>
    </row>
    <row r="133" spans="1:23" ht="47.25" x14ac:dyDescent="0.25">
      <c r="A133" s="10" t="s">
        <v>30</v>
      </c>
      <c r="B133" s="8" t="s">
        <v>74</v>
      </c>
      <c r="C133" s="9" t="s">
        <v>19</v>
      </c>
      <c r="D133" s="9" t="s">
        <v>11</v>
      </c>
      <c r="E133" s="9" t="s">
        <v>237</v>
      </c>
      <c r="F133" s="8" t="s">
        <v>31</v>
      </c>
      <c r="G133" s="19">
        <v>115620</v>
      </c>
      <c r="H133" s="19"/>
      <c r="I133" s="17">
        <f t="shared" si="85"/>
        <v>115620</v>
      </c>
      <c r="J133" s="19"/>
      <c r="K133" s="17">
        <f t="shared" si="79"/>
        <v>115620</v>
      </c>
      <c r="L133" s="19"/>
      <c r="M133" s="17">
        <f t="shared" si="77"/>
        <v>115620</v>
      </c>
      <c r="N133" s="19"/>
      <c r="O133" s="17">
        <f t="shared" si="78"/>
        <v>115620</v>
      </c>
      <c r="P133" s="19">
        <v>0</v>
      </c>
      <c r="Q133" s="19">
        <v>0</v>
      </c>
      <c r="R133" s="16">
        <f t="shared" si="81"/>
        <v>0</v>
      </c>
      <c r="S133" s="19">
        <v>0</v>
      </c>
      <c r="T133" s="16">
        <f t="shared" si="82"/>
        <v>0</v>
      </c>
      <c r="U133" s="16">
        <v>0</v>
      </c>
      <c r="V133" s="19">
        <v>0</v>
      </c>
      <c r="W133" s="18">
        <f t="shared" si="88"/>
        <v>0</v>
      </c>
    </row>
    <row r="134" spans="1:23" ht="31.5" x14ac:dyDescent="0.25">
      <c r="A134" s="10" t="s">
        <v>32</v>
      </c>
      <c r="B134" s="8" t="s">
        <v>74</v>
      </c>
      <c r="C134" s="9" t="s">
        <v>19</v>
      </c>
      <c r="D134" s="9" t="s">
        <v>11</v>
      </c>
      <c r="E134" s="9" t="s">
        <v>238</v>
      </c>
      <c r="F134" s="8"/>
      <c r="G134" s="19">
        <f>G135</f>
        <v>4000</v>
      </c>
      <c r="H134" s="19">
        <f t="shared" ref="H134:V134" si="129">H135</f>
        <v>0</v>
      </c>
      <c r="I134" s="19">
        <f t="shared" si="129"/>
        <v>4000</v>
      </c>
      <c r="J134" s="19">
        <f t="shared" si="129"/>
        <v>0</v>
      </c>
      <c r="K134" s="17">
        <f t="shared" si="79"/>
        <v>4000</v>
      </c>
      <c r="L134" s="19">
        <f t="shared" si="129"/>
        <v>0</v>
      </c>
      <c r="M134" s="17">
        <f t="shared" si="77"/>
        <v>4000</v>
      </c>
      <c r="N134" s="19">
        <f t="shared" si="129"/>
        <v>0</v>
      </c>
      <c r="O134" s="17">
        <f t="shared" si="78"/>
        <v>4000</v>
      </c>
      <c r="P134" s="19">
        <f t="shared" si="129"/>
        <v>4000</v>
      </c>
      <c r="Q134" s="19">
        <f t="shared" si="129"/>
        <v>0</v>
      </c>
      <c r="R134" s="16">
        <f t="shared" si="81"/>
        <v>4000</v>
      </c>
      <c r="S134" s="19">
        <f t="shared" si="129"/>
        <v>0</v>
      </c>
      <c r="T134" s="16">
        <f t="shared" si="82"/>
        <v>4000</v>
      </c>
      <c r="U134" s="16">
        <f t="shared" si="129"/>
        <v>4000</v>
      </c>
      <c r="V134" s="19">
        <f t="shared" si="129"/>
        <v>0</v>
      </c>
      <c r="W134" s="18">
        <f t="shared" si="88"/>
        <v>4000</v>
      </c>
    </row>
    <row r="135" spans="1:23" ht="15.75" x14ac:dyDescent="0.25">
      <c r="A135" s="3" t="s">
        <v>33</v>
      </c>
      <c r="B135" s="8" t="s">
        <v>74</v>
      </c>
      <c r="C135" s="9" t="s">
        <v>19</v>
      </c>
      <c r="D135" s="9" t="s">
        <v>11</v>
      </c>
      <c r="E135" s="9" t="s">
        <v>238</v>
      </c>
      <c r="F135" s="8">
        <v>800</v>
      </c>
      <c r="G135" s="19">
        <f>G136</f>
        <v>4000</v>
      </c>
      <c r="H135" s="19">
        <f>H136</f>
        <v>0</v>
      </c>
      <c r="I135" s="17">
        <f t="shared" si="85"/>
        <v>4000</v>
      </c>
      <c r="J135" s="19">
        <f>J136</f>
        <v>0</v>
      </c>
      <c r="K135" s="17">
        <f t="shared" si="79"/>
        <v>4000</v>
      </c>
      <c r="L135" s="19">
        <f>L136</f>
        <v>0</v>
      </c>
      <c r="M135" s="17">
        <f t="shared" si="77"/>
        <v>4000</v>
      </c>
      <c r="N135" s="19">
        <f>N136</f>
        <v>0</v>
      </c>
      <c r="O135" s="17">
        <f t="shared" si="78"/>
        <v>4000</v>
      </c>
      <c r="P135" s="19">
        <f t="shared" ref="P135:S135" si="130">P136</f>
        <v>4000</v>
      </c>
      <c r="Q135" s="19">
        <f t="shared" si="130"/>
        <v>0</v>
      </c>
      <c r="R135" s="16">
        <f t="shared" si="81"/>
        <v>4000</v>
      </c>
      <c r="S135" s="19">
        <f t="shared" si="130"/>
        <v>0</v>
      </c>
      <c r="T135" s="16">
        <f t="shared" si="82"/>
        <v>4000</v>
      </c>
      <c r="U135" s="16">
        <f t="shared" ref="U135:V135" si="131">U136</f>
        <v>4000</v>
      </c>
      <c r="V135" s="19">
        <f t="shared" si="131"/>
        <v>0</v>
      </c>
      <c r="W135" s="18">
        <f t="shared" si="88"/>
        <v>4000</v>
      </c>
    </row>
    <row r="136" spans="1:23" ht="31.5" x14ac:dyDescent="0.25">
      <c r="A136" s="10" t="s">
        <v>34</v>
      </c>
      <c r="B136" s="8" t="s">
        <v>74</v>
      </c>
      <c r="C136" s="9" t="s">
        <v>19</v>
      </c>
      <c r="D136" s="9" t="s">
        <v>11</v>
      </c>
      <c r="E136" s="9" t="s">
        <v>238</v>
      </c>
      <c r="F136" s="8" t="s">
        <v>35</v>
      </c>
      <c r="G136" s="19">
        <v>4000</v>
      </c>
      <c r="H136" s="19"/>
      <c r="I136" s="17">
        <f t="shared" si="85"/>
        <v>4000</v>
      </c>
      <c r="J136" s="19"/>
      <c r="K136" s="17">
        <f t="shared" si="79"/>
        <v>4000</v>
      </c>
      <c r="L136" s="19"/>
      <c r="M136" s="17">
        <f t="shared" si="77"/>
        <v>4000</v>
      </c>
      <c r="N136" s="19"/>
      <c r="O136" s="17">
        <f t="shared" si="78"/>
        <v>4000</v>
      </c>
      <c r="P136" s="19">
        <v>4000</v>
      </c>
      <c r="Q136" s="19"/>
      <c r="R136" s="16">
        <f t="shared" si="81"/>
        <v>4000</v>
      </c>
      <c r="S136" s="19"/>
      <c r="T136" s="16">
        <f t="shared" si="82"/>
        <v>4000</v>
      </c>
      <c r="U136" s="16">
        <v>4000</v>
      </c>
      <c r="V136" s="19"/>
      <c r="W136" s="18">
        <f t="shared" si="88"/>
        <v>4000</v>
      </c>
    </row>
    <row r="137" spans="1:23" ht="15.75" x14ac:dyDescent="0.25">
      <c r="A137" s="7" t="s">
        <v>76</v>
      </c>
      <c r="B137" s="8" t="s">
        <v>74</v>
      </c>
      <c r="C137" s="9" t="s">
        <v>68</v>
      </c>
      <c r="D137" s="9"/>
      <c r="E137" s="9"/>
      <c r="F137" s="8"/>
      <c r="G137" s="19">
        <f>G142</f>
        <v>306000</v>
      </c>
      <c r="H137" s="19">
        <f>H142</f>
        <v>248400</v>
      </c>
      <c r="I137" s="17">
        <f t="shared" si="85"/>
        <v>554400</v>
      </c>
      <c r="J137" s="19">
        <f>J142+J138</f>
        <v>103191.03</v>
      </c>
      <c r="K137" s="17">
        <f t="shared" si="79"/>
        <v>657591.03</v>
      </c>
      <c r="L137" s="19">
        <f>L142+L138</f>
        <v>0</v>
      </c>
      <c r="M137" s="17">
        <f t="shared" si="77"/>
        <v>657591.03</v>
      </c>
      <c r="N137" s="19">
        <f>N142+N138</f>
        <v>0</v>
      </c>
      <c r="O137" s="17">
        <f t="shared" si="78"/>
        <v>657591.03</v>
      </c>
      <c r="P137" s="19">
        <f t="shared" ref="P137:S137" si="132">P142</f>
        <v>0</v>
      </c>
      <c r="Q137" s="19">
        <f t="shared" si="132"/>
        <v>0</v>
      </c>
      <c r="R137" s="16">
        <f t="shared" si="81"/>
        <v>0</v>
      </c>
      <c r="S137" s="19">
        <f t="shared" si="132"/>
        <v>0</v>
      </c>
      <c r="T137" s="16">
        <f t="shared" si="82"/>
        <v>0</v>
      </c>
      <c r="U137" s="16">
        <f t="shared" ref="U137:V137" si="133">U142</f>
        <v>0</v>
      </c>
      <c r="V137" s="19">
        <f t="shared" si="133"/>
        <v>0</v>
      </c>
      <c r="W137" s="18">
        <f t="shared" si="88"/>
        <v>0</v>
      </c>
    </row>
    <row r="138" spans="1:23" ht="15.75" x14ac:dyDescent="0.25">
      <c r="A138" s="7" t="s">
        <v>115</v>
      </c>
      <c r="B138" s="8" t="s">
        <v>74</v>
      </c>
      <c r="C138" s="9" t="s">
        <v>68</v>
      </c>
      <c r="D138" s="9" t="s">
        <v>102</v>
      </c>
      <c r="E138" s="9"/>
      <c r="F138" s="8"/>
      <c r="G138" s="19"/>
      <c r="H138" s="19"/>
      <c r="I138" s="17"/>
      <c r="J138" s="19">
        <f>J139</f>
        <v>85291.03</v>
      </c>
      <c r="K138" s="17">
        <f t="shared" si="79"/>
        <v>85291.03</v>
      </c>
      <c r="L138" s="19">
        <f>L139</f>
        <v>0</v>
      </c>
      <c r="M138" s="17">
        <f t="shared" si="77"/>
        <v>85291.03</v>
      </c>
      <c r="N138" s="19">
        <f>N139</f>
        <v>0</v>
      </c>
      <c r="O138" s="17">
        <f t="shared" si="78"/>
        <v>85291.03</v>
      </c>
      <c r="P138" s="19"/>
      <c r="Q138" s="19"/>
      <c r="R138" s="16"/>
      <c r="S138" s="19"/>
      <c r="T138" s="16"/>
      <c r="U138" s="16"/>
      <c r="V138" s="19"/>
      <c r="W138" s="18"/>
    </row>
    <row r="139" spans="1:23" ht="47.25" x14ac:dyDescent="0.25">
      <c r="A139" s="7" t="s">
        <v>312</v>
      </c>
      <c r="B139" s="8" t="s">
        <v>74</v>
      </c>
      <c r="C139" s="9" t="s">
        <v>68</v>
      </c>
      <c r="D139" s="9" t="s">
        <v>102</v>
      </c>
      <c r="E139" s="9" t="s">
        <v>313</v>
      </c>
      <c r="F139" s="8"/>
      <c r="G139" s="19"/>
      <c r="H139" s="19"/>
      <c r="I139" s="17"/>
      <c r="J139" s="19">
        <f>J140</f>
        <v>85291.03</v>
      </c>
      <c r="K139" s="17">
        <f t="shared" si="79"/>
        <v>85291.03</v>
      </c>
      <c r="L139" s="19">
        <f>L140</f>
        <v>0</v>
      </c>
      <c r="M139" s="17">
        <f t="shared" si="77"/>
        <v>85291.03</v>
      </c>
      <c r="N139" s="19">
        <f>N140</f>
        <v>0</v>
      </c>
      <c r="O139" s="17">
        <f t="shared" si="78"/>
        <v>85291.03</v>
      </c>
      <c r="P139" s="19"/>
      <c r="Q139" s="19"/>
      <c r="R139" s="16"/>
      <c r="S139" s="19"/>
      <c r="T139" s="16"/>
      <c r="U139" s="16"/>
      <c r="V139" s="19"/>
      <c r="W139" s="18"/>
    </row>
    <row r="140" spans="1:23" ht="47.25" x14ac:dyDescent="0.25">
      <c r="A140" s="3" t="s">
        <v>29</v>
      </c>
      <c r="B140" s="8" t="s">
        <v>74</v>
      </c>
      <c r="C140" s="9" t="s">
        <v>68</v>
      </c>
      <c r="D140" s="9" t="s">
        <v>102</v>
      </c>
      <c r="E140" s="9" t="s">
        <v>313</v>
      </c>
      <c r="F140" s="8">
        <v>200</v>
      </c>
      <c r="G140" s="19"/>
      <c r="H140" s="19"/>
      <c r="I140" s="17"/>
      <c r="J140" s="19">
        <f>J141</f>
        <v>85291.03</v>
      </c>
      <c r="K140" s="17">
        <f t="shared" si="79"/>
        <v>85291.03</v>
      </c>
      <c r="L140" s="19">
        <f>L141</f>
        <v>0</v>
      </c>
      <c r="M140" s="17">
        <f t="shared" si="77"/>
        <v>85291.03</v>
      </c>
      <c r="N140" s="19">
        <f>N141</f>
        <v>0</v>
      </c>
      <c r="O140" s="17">
        <f t="shared" si="78"/>
        <v>85291.03</v>
      </c>
      <c r="P140" s="19"/>
      <c r="Q140" s="19"/>
      <c r="R140" s="16"/>
      <c r="S140" s="19"/>
      <c r="T140" s="16"/>
      <c r="U140" s="16"/>
      <c r="V140" s="19"/>
      <c r="W140" s="18"/>
    </row>
    <row r="141" spans="1:23" ht="47.25" x14ac:dyDescent="0.25">
      <c r="A141" s="10" t="s">
        <v>30</v>
      </c>
      <c r="B141" s="8" t="s">
        <v>74</v>
      </c>
      <c r="C141" s="9" t="s">
        <v>68</v>
      </c>
      <c r="D141" s="9" t="s">
        <v>102</v>
      </c>
      <c r="E141" s="9" t="s">
        <v>313</v>
      </c>
      <c r="F141" s="8">
        <v>240</v>
      </c>
      <c r="G141" s="19"/>
      <c r="H141" s="19"/>
      <c r="I141" s="17"/>
      <c r="J141" s="19">
        <v>85291.03</v>
      </c>
      <c r="K141" s="17">
        <f t="shared" si="79"/>
        <v>85291.03</v>
      </c>
      <c r="L141" s="19"/>
      <c r="M141" s="17">
        <f t="shared" ref="M141:M208" si="134">K141+L141</f>
        <v>85291.03</v>
      </c>
      <c r="N141" s="19"/>
      <c r="O141" s="17">
        <f t="shared" ref="O141:O208" si="135">M141+N141</f>
        <v>85291.03</v>
      </c>
      <c r="P141" s="19"/>
      <c r="Q141" s="19"/>
      <c r="R141" s="16"/>
      <c r="S141" s="19"/>
      <c r="T141" s="16"/>
      <c r="U141" s="16"/>
      <c r="V141" s="19"/>
      <c r="W141" s="18"/>
    </row>
    <row r="142" spans="1:23" ht="31.5" x14ac:dyDescent="0.25">
      <c r="A142" s="10" t="s">
        <v>77</v>
      </c>
      <c r="B142" s="8" t="s">
        <v>74</v>
      </c>
      <c r="C142" s="9" t="s">
        <v>68</v>
      </c>
      <c r="D142" s="9" t="s">
        <v>10</v>
      </c>
      <c r="E142" s="9"/>
      <c r="F142" s="8"/>
      <c r="G142" s="19">
        <f>G143+G146+G149</f>
        <v>306000</v>
      </c>
      <c r="H142" s="19">
        <f>H143+H146+H149</f>
        <v>248400</v>
      </c>
      <c r="I142" s="17">
        <f t="shared" si="85"/>
        <v>554400</v>
      </c>
      <c r="J142" s="19">
        <f>J143+J146+J149</f>
        <v>17900</v>
      </c>
      <c r="K142" s="17">
        <f t="shared" si="79"/>
        <v>572300</v>
      </c>
      <c r="L142" s="19">
        <f>L143+L146+L149</f>
        <v>0</v>
      </c>
      <c r="M142" s="17">
        <f t="shared" si="134"/>
        <v>572300</v>
      </c>
      <c r="N142" s="19">
        <f>N143+N146+N149</f>
        <v>0</v>
      </c>
      <c r="O142" s="17">
        <f t="shared" si="135"/>
        <v>572300</v>
      </c>
      <c r="P142" s="19">
        <v>0</v>
      </c>
      <c r="Q142" s="19">
        <v>0</v>
      </c>
      <c r="R142" s="16">
        <f t="shared" si="81"/>
        <v>0</v>
      </c>
      <c r="S142" s="19">
        <v>0</v>
      </c>
      <c r="T142" s="16">
        <f t="shared" si="82"/>
        <v>0</v>
      </c>
      <c r="U142" s="16">
        <v>0</v>
      </c>
      <c r="V142" s="19">
        <v>0</v>
      </c>
      <c r="W142" s="18">
        <f t="shared" si="88"/>
        <v>0</v>
      </c>
    </row>
    <row r="143" spans="1:23" ht="47.25" x14ac:dyDescent="0.25">
      <c r="A143" s="10" t="s">
        <v>78</v>
      </c>
      <c r="B143" s="8" t="s">
        <v>74</v>
      </c>
      <c r="C143" s="9" t="s">
        <v>68</v>
      </c>
      <c r="D143" s="9" t="s">
        <v>10</v>
      </c>
      <c r="E143" s="9" t="s">
        <v>239</v>
      </c>
      <c r="F143" s="8"/>
      <c r="G143" s="19">
        <f>G144</f>
        <v>168000</v>
      </c>
      <c r="H143" s="19">
        <f>H144</f>
        <v>0</v>
      </c>
      <c r="I143" s="17">
        <f t="shared" si="85"/>
        <v>168000</v>
      </c>
      <c r="J143" s="19">
        <f>J144</f>
        <v>0</v>
      </c>
      <c r="K143" s="17">
        <f t="shared" si="79"/>
        <v>168000</v>
      </c>
      <c r="L143" s="19">
        <f>L144</f>
        <v>0</v>
      </c>
      <c r="M143" s="17">
        <f t="shared" si="134"/>
        <v>168000</v>
      </c>
      <c r="N143" s="19">
        <f>N144</f>
        <v>0</v>
      </c>
      <c r="O143" s="17">
        <f t="shared" si="135"/>
        <v>168000</v>
      </c>
      <c r="P143" s="19">
        <f t="shared" ref="P143:S144" si="136">P144</f>
        <v>0</v>
      </c>
      <c r="Q143" s="19">
        <f t="shared" si="136"/>
        <v>0</v>
      </c>
      <c r="R143" s="16">
        <f t="shared" si="81"/>
        <v>0</v>
      </c>
      <c r="S143" s="19">
        <f t="shared" si="136"/>
        <v>0</v>
      </c>
      <c r="T143" s="16">
        <f t="shared" si="82"/>
        <v>0</v>
      </c>
      <c r="U143" s="16">
        <f t="shared" ref="U143:V144" si="137">U144</f>
        <v>0</v>
      </c>
      <c r="V143" s="19">
        <f t="shared" si="137"/>
        <v>0</v>
      </c>
      <c r="W143" s="18">
        <f t="shared" si="88"/>
        <v>0</v>
      </c>
    </row>
    <row r="144" spans="1:23" ht="47.25" x14ac:dyDescent="0.25">
      <c r="A144" s="3" t="s">
        <v>29</v>
      </c>
      <c r="B144" s="8" t="s">
        <v>74</v>
      </c>
      <c r="C144" s="9" t="s">
        <v>68</v>
      </c>
      <c r="D144" s="9" t="s">
        <v>10</v>
      </c>
      <c r="E144" s="9" t="s">
        <v>239</v>
      </c>
      <c r="F144" s="8">
        <v>200</v>
      </c>
      <c r="G144" s="19">
        <f>G145</f>
        <v>168000</v>
      </c>
      <c r="H144" s="19">
        <f>H145</f>
        <v>0</v>
      </c>
      <c r="I144" s="17">
        <f t="shared" si="85"/>
        <v>168000</v>
      </c>
      <c r="J144" s="19">
        <f>J145</f>
        <v>0</v>
      </c>
      <c r="K144" s="17">
        <f t="shared" si="79"/>
        <v>168000</v>
      </c>
      <c r="L144" s="19">
        <f>L145</f>
        <v>0</v>
      </c>
      <c r="M144" s="17">
        <f t="shared" si="134"/>
        <v>168000</v>
      </c>
      <c r="N144" s="19">
        <f>N145</f>
        <v>0</v>
      </c>
      <c r="O144" s="17">
        <f t="shared" si="135"/>
        <v>168000</v>
      </c>
      <c r="P144" s="19">
        <f t="shared" si="136"/>
        <v>0</v>
      </c>
      <c r="Q144" s="19">
        <f t="shared" si="136"/>
        <v>0</v>
      </c>
      <c r="R144" s="16">
        <f t="shared" si="81"/>
        <v>0</v>
      </c>
      <c r="S144" s="19">
        <f t="shared" si="136"/>
        <v>0</v>
      </c>
      <c r="T144" s="16">
        <f t="shared" si="82"/>
        <v>0</v>
      </c>
      <c r="U144" s="16">
        <f t="shared" si="137"/>
        <v>0</v>
      </c>
      <c r="V144" s="19">
        <f t="shared" si="137"/>
        <v>0</v>
      </c>
      <c r="W144" s="18">
        <f t="shared" si="88"/>
        <v>0</v>
      </c>
    </row>
    <row r="145" spans="1:23" ht="47.25" x14ac:dyDescent="0.25">
      <c r="A145" s="10" t="s">
        <v>30</v>
      </c>
      <c r="B145" s="8" t="s">
        <v>74</v>
      </c>
      <c r="C145" s="9" t="s">
        <v>68</v>
      </c>
      <c r="D145" s="9" t="s">
        <v>10</v>
      </c>
      <c r="E145" s="9" t="s">
        <v>239</v>
      </c>
      <c r="F145" s="8" t="s">
        <v>31</v>
      </c>
      <c r="G145" s="19">
        <v>168000</v>
      </c>
      <c r="H145" s="19"/>
      <c r="I145" s="17">
        <f t="shared" si="85"/>
        <v>168000</v>
      </c>
      <c r="J145" s="19"/>
      <c r="K145" s="17">
        <f t="shared" si="79"/>
        <v>168000</v>
      </c>
      <c r="L145" s="19"/>
      <c r="M145" s="17">
        <f t="shared" si="134"/>
        <v>168000</v>
      </c>
      <c r="N145" s="19"/>
      <c r="O145" s="17">
        <f t="shared" si="135"/>
        <v>168000</v>
      </c>
      <c r="P145" s="19">
        <v>0</v>
      </c>
      <c r="Q145" s="19">
        <v>0</v>
      </c>
      <c r="R145" s="16">
        <f t="shared" si="81"/>
        <v>0</v>
      </c>
      <c r="S145" s="19">
        <v>0</v>
      </c>
      <c r="T145" s="16">
        <f t="shared" si="82"/>
        <v>0</v>
      </c>
      <c r="U145" s="16">
        <v>0</v>
      </c>
      <c r="V145" s="19">
        <v>0</v>
      </c>
      <c r="W145" s="18">
        <f t="shared" si="88"/>
        <v>0</v>
      </c>
    </row>
    <row r="146" spans="1:23" ht="31.5" x14ac:dyDescent="0.25">
      <c r="A146" s="10" t="s">
        <v>79</v>
      </c>
      <c r="B146" s="8" t="s">
        <v>74</v>
      </c>
      <c r="C146" s="9" t="s">
        <v>68</v>
      </c>
      <c r="D146" s="9" t="s">
        <v>10</v>
      </c>
      <c r="E146" s="9" t="s">
        <v>240</v>
      </c>
      <c r="F146" s="8"/>
      <c r="G146" s="19">
        <f>G147</f>
        <v>96000</v>
      </c>
      <c r="H146" s="19">
        <f>H147</f>
        <v>0</v>
      </c>
      <c r="I146" s="17">
        <f t="shared" si="85"/>
        <v>96000</v>
      </c>
      <c r="J146" s="19">
        <f>J147</f>
        <v>0</v>
      </c>
      <c r="K146" s="17">
        <f t="shared" si="79"/>
        <v>96000</v>
      </c>
      <c r="L146" s="19">
        <f>L147</f>
        <v>0</v>
      </c>
      <c r="M146" s="17">
        <f t="shared" si="134"/>
        <v>96000</v>
      </c>
      <c r="N146" s="19">
        <f>N147</f>
        <v>0</v>
      </c>
      <c r="O146" s="17">
        <f t="shared" si="135"/>
        <v>96000</v>
      </c>
      <c r="P146" s="19">
        <f t="shared" ref="P146:S147" si="138">P147</f>
        <v>0</v>
      </c>
      <c r="Q146" s="19">
        <f t="shared" si="138"/>
        <v>0</v>
      </c>
      <c r="R146" s="16">
        <f t="shared" si="81"/>
        <v>0</v>
      </c>
      <c r="S146" s="19">
        <f t="shared" si="138"/>
        <v>0</v>
      </c>
      <c r="T146" s="16">
        <f t="shared" si="82"/>
        <v>0</v>
      </c>
      <c r="U146" s="16">
        <f t="shared" ref="U146:V147" si="139">U147</f>
        <v>0</v>
      </c>
      <c r="V146" s="19">
        <f t="shared" si="139"/>
        <v>0</v>
      </c>
      <c r="W146" s="18">
        <f t="shared" si="88"/>
        <v>0</v>
      </c>
    </row>
    <row r="147" spans="1:23" ht="47.25" x14ac:dyDescent="0.25">
      <c r="A147" s="3" t="s">
        <v>29</v>
      </c>
      <c r="B147" s="8" t="s">
        <v>74</v>
      </c>
      <c r="C147" s="9" t="s">
        <v>68</v>
      </c>
      <c r="D147" s="9" t="s">
        <v>10</v>
      </c>
      <c r="E147" s="9" t="s">
        <v>240</v>
      </c>
      <c r="F147" s="8">
        <v>200</v>
      </c>
      <c r="G147" s="19">
        <f>G148</f>
        <v>96000</v>
      </c>
      <c r="H147" s="19">
        <f>H148</f>
        <v>0</v>
      </c>
      <c r="I147" s="17">
        <f t="shared" si="85"/>
        <v>96000</v>
      </c>
      <c r="J147" s="19">
        <f>J148</f>
        <v>0</v>
      </c>
      <c r="K147" s="17">
        <f t="shared" ref="K147:K210" si="140">I147+J147</f>
        <v>96000</v>
      </c>
      <c r="L147" s="19">
        <f>L148</f>
        <v>0</v>
      </c>
      <c r="M147" s="17">
        <f t="shared" si="134"/>
        <v>96000</v>
      </c>
      <c r="N147" s="19">
        <f>N148</f>
        <v>0</v>
      </c>
      <c r="O147" s="17">
        <f t="shared" si="135"/>
        <v>96000</v>
      </c>
      <c r="P147" s="19">
        <f t="shared" si="138"/>
        <v>0</v>
      </c>
      <c r="Q147" s="19">
        <f t="shared" si="138"/>
        <v>0</v>
      </c>
      <c r="R147" s="16">
        <f t="shared" ref="R147:R210" si="141">P147+Q147</f>
        <v>0</v>
      </c>
      <c r="S147" s="19">
        <f t="shared" si="138"/>
        <v>0</v>
      </c>
      <c r="T147" s="16">
        <f t="shared" ref="T147:T210" si="142">R147+S147</f>
        <v>0</v>
      </c>
      <c r="U147" s="16">
        <f t="shared" si="139"/>
        <v>0</v>
      </c>
      <c r="V147" s="19">
        <f t="shared" si="139"/>
        <v>0</v>
      </c>
      <c r="W147" s="18">
        <f t="shared" si="88"/>
        <v>0</v>
      </c>
    </row>
    <row r="148" spans="1:23" ht="47.25" x14ac:dyDescent="0.25">
      <c r="A148" s="10" t="s">
        <v>30</v>
      </c>
      <c r="B148" s="8" t="s">
        <v>74</v>
      </c>
      <c r="C148" s="9" t="s">
        <v>68</v>
      </c>
      <c r="D148" s="9" t="s">
        <v>10</v>
      </c>
      <c r="E148" s="9" t="s">
        <v>240</v>
      </c>
      <c r="F148" s="8" t="s">
        <v>31</v>
      </c>
      <c r="G148" s="19">
        <v>96000</v>
      </c>
      <c r="H148" s="19"/>
      <c r="I148" s="17">
        <f t="shared" si="85"/>
        <v>96000</v>
      </c>
      <c r="J148" s="19"/>
      <c r="K148" s="17">
        <f t="shared" si="140"/>
        <v>96000</v>
      </c>
      <c r="L148" s="19"/>
      <c r="M148" s="17">
        <f t="shared" si="134"/>
        <v>96000</v>
      </c>
      <c r="N148" s="19"/>
      <c r="O148" s="17">
        <f t="shared" si="135"/>
        <v>96000</v>
      </c>
      <c r="P148" s="19">
        <v>0</v>
      </c>
      <c r="Q148" s="19">
        <v>0</v>
      </c>
      <c r="R148" s="16">
        <f t="shared" si="141"/>
        <v>0</v>
      </c>
      <c r="S148" s="19">
        <v>0</v>
      </c>
      <c r="T148" s="16">
        <f t="shared" si="142"/>
        <v>0</v>
      </c>
      <c r="U148" s="16">
        <v>0</v>
      </c>
      <c r="V148" s="19">
        <v>0</v>
      </c>
      <c r="W148" s="18">
        <f t="shared" si="88"/>
        <v>0</v>
      </c>
    </row>
    <row r="149" spans="1:23" ht="78.75" x14ac:dyDescent="0.25">
      <c r="A149" s="10" t="s">
        <v>80</v>
      </c>
      <c r="B149" s="8" t="s">
        <v>74</v>
      </c>
      <c r="C149" s="9" t="s">
        <v>68</v>
      </c>
      <c r="D149" s="9" t="s">
        <v>10</v>
      </c>
      <c r="E149" s="9" t="s">
        <v>241</v>
      </c>
      <c r="F149" s="8"/>
      <c r="G149" s="19">
        <f>G150</f>
        <v>42000</v>
      </c>
      <c r="H149" s="19">
        <f>H150</f>
        <v>248400</v>
      </c>
      <c r="I149" s="17">
        <f t="shared" si="85"/>
        <v>290400</v>
      </c>
      <c r="J149" s="19">
        <f>J150</f>
        <v>17900</v>
      </c>
      <c r="K149" s="17">
        <f t="shared" si="140"/>
        <v>308300</v>
      </c>
      <c r="L149" s="19">
        <f>L150</f>
        <v>0</v>
      </c>
      <c r="M149" s="17">
        <f t="shared" si="134"/>
        <v>308300</v>
      </c>
      <c r="N149" s="19">
        <f>N150</f>
        <v>0</v>
      </c>
      <c r="O149" s="17">
        <f t="shared" si="135"/>
        <v>308300</v>
      </c>
      <c r="P149" s="19">
        <f t="shared" ref="P149:S150" si="143">P150</f>
        <v>0</v>
      </c>
      <c r="Q149" s="19">
        <f t="shared" si="143"/>
        <v>0</v>
      </c>
      <c r="R149" s="16">
        <f t="shared" si="141"/>
        <v>0</v>
      </c>
      <c r="S149" s="19">
        <f t="shared" si="143"/>
        <v>0</v>
      </c>
      <c r="T149" s="16">
        <f t="shared" si="142"/>
        <v>0</v>
      </c>
      <c r="U149" s="16">
        <f t="shared" ref="U149:V150" si="144">U150</f>
        <v>0</v>
      </c>
      <c r="V149" s="19">
        <f t="shared" si="144"/>
        <v>0</v>
      </c>
      <c r="W149" s="18">
        <f t="shared" si="88"/>
        <v>0</v>
      </c>
    </row>
    <row r="150" spans="1:23" ht="47.25" x14ac:dyDescent="0.25">
      <c r="A150" s="3" t="s">
        <v>29</v>
      </c>
      <c r="B150" s="8" t="s">
        <v>74</v>
      </c>
      <c r="C150" s="9" t="s">
        <v>68</v>
      </c>
      <c r="D150" s="9" t="s">
        <v>10</v>
      </c>
      <c r="E150" s="9" t="s">
        <v>241</v>
      </c>
      <c r="F150" s="8">
        <v>200</v>
      </c>
      <c r="G150" s="19">
        <f>G151</f>
        <v>42000</v>
      </c>
      <c r="H150" s="19">
        <f>H151</f>
        <v>248400</v>
      </c>
      <c r="I150" s="17">
        <f t="shared" ref="I150:I213" si="145">G150+H150</f>
        <v>290400</v>
      </c>
      <c r="J150" s="19">
        <f>J151</f>
        <v>17900</v>
      </c>
      <c r="K150" s="17">
        <f t="shared" si="140"/>
        <v>308300</v>
      </c>
      <c r="L150" s="19">
        <f>L151</f>
        <v>0</v>
      </c>
      <c r="M150" s="17">
        <f t="shared" si="134"/>
        <v>308300</v>
      </c>
      <c r="N150" s="19">
        <f>N151</f>
        <v>0</v>
      </c>
      <c r="O150" s="17">
        <f t="shared" si="135"/>
        <v>308300</v>
      </c>
      <c r="P150" s="19">
        <f t="shared" si="143"/>
        <v>0</v>
      </c>
      <c r="Q150" s="19">
        <f t="shared" si="143"/>
        <v>0</v>
      </c>
      <c r="R150" s="16">
        <f t="shared" si="141"/>
        <v>0</v>
      </c>
      <c r="S150" s="19">
        <f t="shared" si="143"/>
        <v>0</v>
      </c>
      <c r="T150" s="16">
        <f t="shared" si="142"/>
        <v>0</v>
      </c>
      <c r="U150" s="16">
        <f t="shared" si="144"/>
        <v>0</v>
      </c>
      <c r="V150" s="19">
        <f t="shared" si="144"/>
        <v>0</v>
      </c>
      <c r="W150" s="18">
        <f t="shared" ref="W150:W213" si="146">U150+V150</f>
        <v>0</v>
      </c>
    </row>
    <row r="151" spans="1:23" ht="33.75" customHeight="1" x14ac:dyDescent="0.25">
      <c r="A151" s="10" t="s">
        <v>30</v>
      </c>
      <c r="B151" s="8" t="s">
        <v>74</v>
      </c>
      <c r="C151" s="9" t="s">
        <v>68</v>
      </c>
      <c r="D151" s="9" t="s">
        <v>10</v>
      </c>
      <c r="E151" s="9" t="s">
        <v>241</v>
      </c>
      <c r="F151" s="8" t="s">
        <v>31</v>
      </c>
      <c r="G151" s="19">
        <f>42000</f>
        <v>42000</v>
      </c>
      <c r="H151" s="19">
        <v>248400</v>
      </c>
      <c r="I151" s="17">
        <f t="shared" si="145"/>
        <v>290400</v>
      </c>
      <c r="J151" s="19">
        <v>17900</v>
      </c>
      <c r="K151" s="17">
        <f t="shared" si="140"/>
        <v>308300</v>
      </c>
      <c r="L151" s="19"/>
      <c r="M151" s="17">
        <f t="shared" si="134"/>
        <v>308300</v>
      </c>
      <c r="N151" s="19"/>
      <c r="O151" s="17">
        <f t="shared" si="135"/>
        <v>308300</v>
      </c>
      <c r="P151" s="19">
        <v>0</v>
      </c>
      <c r="Q151" s="19">
        <v>0</v>
      </c>
      <c r="R151" s="16">
        <f t="shared" si="141"/>
        <v>0</v>
      </c>
      <c r="S151" s="19">
        <v>0</v>
      </c>
      <c r="T151" s="16">
        <f t="shared" si="142"/>
        <v>0</v>
      </c>
      <c r="U151" s="16">
        <v>0</v>
      </c>
      <c r="V151" s="19">
        <v>0</v>
      </c>
      <c r="W151" s="18">
        <f t="shared" si="146"/>
        <v>0</v>
      </c>
    </row>
    <row r="152" spans="1:23" ht="31.5" x14ac:dyDescent="0.25">
      <c r="A152" s="4" t="s">
        <v>81</v>
      </c>
      <c r="B152" s="8" t="s">
        <v>82</v>
      </c>
      <c r="C152" s="9"/>
      <c r="D152" s="9"/>
      <c r="E152" s="9"/>
      <c r="F152" s="8"/>
      <c r="G152" s="19">
        <f>G153+G171+G176</f>
        <v>10329757</v>
      </c>
      <c r="H152" s="19">
        <f>H153+H171+H176</f>
        <v>-5000</v>
      </c>
      <c r="I152" s="17">
        <f t="shared" si="145"/>
        <v>10324757</v>
      </c>
      <c r="J152" s="19">
        <f>J153+J171+J176</f>
        <v>1299645.5999999999</v>
      </c>
      <c r="K152" s="17">
        <f t="shared" si="140"/>
        <v>11624402.6</v>
      </c>
      <c r="L152" s="19">
        <f>L153+L171+L176</f>
        <v>0</v>
      </c>
      <c r="M152" s="17">
        <f t="shared" si="134"/>
        <v>11624402.6</v>
      </c>
      <c r="N152" s="19">
        <f>N153+N171+N176</f>
        <v>2793354</v>
      </c>
      <c r="O152" s="17">
        <f t="shared" si="135"/>
        <v>14417756.6</v>
      </c>
      <c r="P152" s="19">
        <f t="shared" ref="P152:Q152" si="147">P153+P171+P176</f>
        <v>11360395</v>
      </c>
      <c r="Q152" s="19">
        <f t="shared" si="147"/>
        <v>0</v>
      </c>
      <c r="R152" s="16">
        <f t="shared" si="141"/>
        <v>11360395</v>
      </c>
      <c r="S152" s="19">
        <f t="shared" ref="S152" si="148">S153+S171+S176</f>
        <v>0</v>
      </c>
      <c r="T152" s="16">
        <f t="shared" si="142"/>
        <v>11360395</v>
      </c>
      <c r="U152" s="16">
        <f t="shared" ref="U152:V152" si="149">U153+U171+U176</f>
        <v>16274970</v>
      </c>
      <c r="V152" s="19">
        <f t="shared" si="149"/>
        <v>0</v>
      </c>
      <c r="W152" s="18">
        <f t="shared" si="146"/>
        <v>16274970</v>
      </c>
    </row>
    <row r="153" spans="1:23" ht="15.75" x14ac:dyDescent="0.25">
      <c r="A153" s="7" t="s">
        <v>18</v>
      </c>
      <c r="B153" s="8" t="s">
        <v>82</v>
      </c>
      <c r="C153" s="9" t="s">
        <v>19</v>
      </c>
      <c r="D153" s="9"/>
      <c r="E153" s="9"/>
      <c r="F153" s="8"/>
      <c r="G153" s="19">
        <f>G154+G163+G167</f>
        <v>6221757</v>
      </c>
      <c r="H153" s="19">
        <f>H154+H163+H167</f>
        <v>-14460</v>
      </c>
      <c r="I153" s="17">
        <f t="shared" si="145"/>
        <v>6207297</v>
      </c>
      <c r="J153" s="19">
        <f>J154+J163+J167</f>
        <v>111781.03</v>
      </c>
      <c r="K153" s="17">
        <f t="shared" si="140"/>
        <v>6319078.0300000003</v>
      </c>
      <c r="L153" s="19">
        <f>L154+L163+L167</f>
        <v>0</v>
      </c>
      <c r="M153" s="17">
        <f t="shared" si="134"/>
        <v>6319078.0300000003</v>
      </c>
      <c r="N153" s="19">
        <f>N154+N163+N167</f>
        <v>2793354</v>
      </c>
      <c r="O153" s="17">
        <f t="shared" si="135"/>
        <v>9112432.0300000012</v>
      </c>
      <c r="P153" s="19">
        <f t="shared" ref="P153:Q153" si="150">P154+P163+P167</f>
        <v>10252395</v>
      </c>
      <c r="Q153" s="19">
        <f t="shared" si="150"/>
        <v>0</v>
      </c>
      <c r="R153" s="16">
        <f t="shared" si="141"/>
        <v>10252395</v>
      </c>
      <c r="S153" s="19">
        <f t="shared" ref="S153" si="151">S154+S163+S167</f>
        <v>0</v>
      </c>
      <c r="T153" s="16">
        <f t="shared" si="142"/>
        <v>10252395</v>
      </c>
      <c r="U153" s="16">
        <f t="shared" ref="U153:V153" si="152">U154+U163+U167</f>
        <v>15166970</v>
      </c>
      <c r="V153" s="19">
        <f t="shared" si="152"/>
        <v>0</v>
      </c>
      <c r="W153" s="18">
        <f t="shared" si="146"/>
        <v>15166970</v>
      </c>
    </row>
    <row r="154" spans="1:23" ht="78.75" x14ac:dyDescent="0.25">
      <c r="A154" s="10" t="s">
        <v>83</v>
      </c>
      <c r="B154" s="8" t="s">
        <v>82</v>
      </c>
      <c r="C154" s="9" t="s">
        <v>19</v>
      </c>
      <c r="D154" s="9" t="s">
        <v>84</v>
      </c>
      <c r="E154" s="9"/>
      <c r="F154" s="8"/>
      <c r="G154" s="19">
        <f>G155+G160</f>
        <v>6021757</v>
      </c>
      <c r="H154" s="19">
        <f>H155+H160</f>
        <v>0</v>
      </c>
      <c r="I154" s="17">
        <f t="shared" si="145"/>
        <v>6021757</v>
      </c>
      <c r="J154" s="19">
        <f>J155+J160</f>
        <v>0</v>
      </c>
      <c r="K154" s="17">
        <f t="shared" si="140"/>
        <v>6021757</v>
      </c>
      <c r="L154" s="19">
        <f>L155+L160</f>
        <v>0</v>
      </c>
      <c r="M154" s="17">
        <f t="shared" si="134"/>
        <v>6021757</v>
      </c>
      <c r="N154" s="19">
        <f>N155+N160</f>
        <v>0</v>
      </c>
      <c r="O154" s="17">
        <f t="shared" si="135"/>
        <v>6021757</v>
      </c>
      <c r="P154" s="19">
        <f t="shared" ref="P154:Q154" si="153">P155+P160</f>
        <v>5511720</v>
      </c>
      <c r="Q154" s="19">
        <f t="shared" si="153"/>
        <v>0</v>
      </c>
      <c r="R154" s="16">
        <f t="shared" si="141"/>
        <v>5511720</v>
      </c>
      <c r="S154" s="19">
        <f t="shared" ref="S154" si="154">S155+S160</f>
        <v>0</v>
      </c>
      <c r="T154" s="16">
        <f t="shared" si="142"/>
        <v>5511720</v>
      </c>
      <c r="U154" s="16">
        <f t="shared" ref="U154:V154" si="155">U155+U160</f>
        <v>5511720</v>
      </c>
      <c r="V154" s="19">
        <f t="shared" si="155"/>
        <v>0</v>
      </c>
      <c r="W154" s="18">
        <f t="shared" si="146"/>
        <v>5511720</v>
      </c>
    </row>
    <row r="155" spans="1:23" ht="47.25" x14ac:dyDescent="0.25">
      <c r="A155" s="10" t="s">
        <v>28</v>
      </c>
      <c r="B155" s="8" t="s">
        <v>82</v>
      </c>
      <c r="C155" s="9" t="s">
        <v>19</v>
      </c>
      <c r="D155" s="9" t="s">
        <v>84</v>
      </c>
      <c r="E155" s="9" t="s">
        <v>242</v>
      </c>
      <c r="F155" s="8"/>
      <c r="G155" s="19">
        <f>G156+G158</f>
        <v>6018757</v>
      </c>
      <c r="H155" s="19">
        <f t="shared" ref="H155:V155" si="156">H156+H158</f>
        <v>0</v>
      </c>
      <c r="I155" s="17">
        <f t="shared" si="145"/>
        <v>6018757</v>
      </c>
      <c r="J155" s="19">
        <f t="shared" ref="J155:L155" si="157">J156+J158</f>
        <v>0</v>
      </c>
      <c r="K155" s="17">
        <f t="shared" si="140"/>
        <v>6018757</v>
      </c>
      <c r="L155" s="19">
        <f t="shared" si="157"/>
        <v>0</v>
      </c>
      <c r="M155" s="17">
        <f t="shared" si="134"/>
        <v>6018757</v>
      </c>
      <c r="N155" s="19">
        <f t="shared" ref="N155:O155" si="158">N156+N158</f>
        <v>0</v>
      </c>
      <c r="O155" s="17">
        <f t="shared" si="135"/>
        <v>6018757</v>
      </c>
      <c r="P155" s="19">
        <f t="shared" si="156"/>
        <v>5508720</v>
      </c>
      <c r="Q155" s="19">
        <f t="shared" si="156"/>
        <v>0</v>
      </c>
      <c r="R155" s="16">
        <f t="shared" si="141"/>
        <v>5508720</v>
      </c>
      <c r="S155" s="19">
        <f t="shared" ref="S155" si="159">S156+S158</f>
        <v>0</v>
      </c>
      <c r="T155" s="16">
        <f t="shared" si="142"/>
        <v>5508720</v>
      </c>
      <c r="U155" s="16">
        <f t="shared" si="156"/>
        <v>5508720</v>
      </c>
      <c r="V155" s="19">
        <f t="shared" si="156"/>
        <v>0</v>
      </c>
      <c r="W155" s="18">
        <f t="shared" si="146"/>
        <v>5508720</v>
      </c>
    </row>
    <row r="156" spans="1:23" ht="110.25" x14ac:dyDescent="0.25">
      <c r="A156" s="3" t="s">
        <v>23</v>
      </c>
      <c r="B156" s="8" t="s">
        <v>82</v>
      </c>
      <c r="C156" s="9" t="s">
        <v>19</v>
      </c>
      <c r="D156" s="9" t="s">
        <v>84</v>
      </c>
      <c r="E156" s="9" t="s">
        <v>242</v>
      </c>
      <c r="F156" s="8">
        <v>100</v>
      </c>
      <c r="G156" s="19">
        <f>G157</f>
        <v>5508720</v>
      </c>
      <c r="H156" s="19">
        <f>H157</f>
        <v>0</v>
      </c>
      <c r="I156" s="17">
        <f t="shared" si="145"/>
        <v>5508720</v>
      </c>
      <c r="J156" s="19">
        <f>J157</f>
        <v>0</v>
      </c>
      <c r="K156" s="17">
        <f t="shared" si="140"/>
        <v>5508720</v>
      </c>
      <c r="L156" s="19">
        <f>L157</f>
        <v>0</v>
      </c>
      <c r="M156" s="17">
        <f t="shared" si="134"/>
        <v>5508720</v>
      </c>
      <c r="N156" s="19">
        <f>N157</f>
        <v>0</v>
      </c>
      <c r="O156" s="17">
        <f t="shared" si="135"/>
        <v>5508720</v>
      </c>
      <c r="P156" s="19">
        <f t="shared" ref="P156:S156" si="160">P157</f>
        <v>5508720</v>
      </c>
      <c r="Q156" s="19">
        <f t="shared" si="160"/>
        <v>0</v>
      </c>
      <c r="R156" s="16">
        <f t="shared" si="141"/>
        <v>5508720</v>
      </c>
      <c r="S156" s="19">
        <f t="shared" si="160"/>
        <v>0</v>
      </c>
      <c r="T156" s="16">
        <f t="shared" si="142"/>
        <v>5508720</v>
      </c>
      <c r="U156" s="16">
        <f t="shared" ref="U156:V156" si="161">U157</f>
        <v>5508720</v>
      </c>
      <c r="V156" s="19">
        <f t="shared" si="161"/>
        <v>0</v>
      </c>
      <c r="W156" s="18">
        <f t="shared" si="146"/>
        <v>5508720</v>
      </c>
    </row>
    <row r="157" spans="1:23" ht="47.25" x14ac:dyDescent="0.25">
      <c r="A157" s="10" t="s">
        <v>24</v>
      </c>
      <c r="B157" s="8" t="s">
        <v>82</v>
      </c>
      <c r="C157" s="9" t="s">
        <v>19</v>
      </c>
      <c r="D157" s="9" t="s">
        <v>84</v>
      </c>
      <c r="E157" s="9" t="s">
        <v>242</v>
      </c>
      <c r="F157" s="8" t="s">
        <v>25</v>
      </c>
      <c r="G157" s="19">
        <v>5508720</v>
      </c>
      <c r="H157" s="19"/>
      <c r="I157" s="17">
        <f t="shared" si="145"/>
        <v>5508720</v>
      </c>
      <c r="J157" s="19"/>
      <c r="K157" s="17">
        <f t="shared" si="140"/>
        <v>5508720</v>
      </c>
      <c r="L157" s="19"/>
      <c r="M157" s="17">
        <f t="shared" si="134"/>
        <v>5508720</v>
      </c>
      <c r="N157" s="19"/>
      <c r="O157" s="17">
        <f t="shared" si="135"/>
        <v>5508720</v>
      </c>
      <c r="P157" s="19">
        <v>5508720</v>
      </c>
      <c r="Q157" s="19"/>
      <c r="R157" s="16">
        <f t="shared" si="141"/>
        <v>5508720</v>
      </c>
      <c r="S157" s="19"/>
      <c r="T157" s="16">
        <f t="shared" si="142"/>
        <v>5508720</v>
      </c>
      <c r="U157" s="16">
        <v>5508720</v>
      </c>
      <c r="V157" s="19"/>
      <c r="W157" s="18">
        <f t="shared" si="146"/>
        <v>5508720</v>
      </c>
    </row>
    <row r="158" spans="1:23" ht="47.25" x14ac:dyDescent="0.25">
      <c r="A158" s="3" t="s">
        <v>29</v>
      </c>
      <c r="B158" s="8" t="s">
        <v>82</v>
      </c>
      <c r="C158" s="9" t="s">
        <v>19</v>
      </c>
      <c r="D158" s="9" t="s">
        <v>84</v>
      </c>
      <c r="E158" s="9" t="s">
        <v>242</v>
      </c>
      <c r="F158" s="8">
        <v>200</v>
      </c>
      <c r="G158" s="19">
        <f>G159</f>
        <v>510037</v>
      </c>
      <c r="H158" s="19">
        <f>H159</f>
        <v>0</v>
      </c>
      <c r="I158" s="17">
        <f t="shared" si="145"/>
        <v>510037</v>
      </c>
      <c r="J158" s="19">
        <f>J159</f>
        <v>0</v>
      </c>
      <c r="K158" s="17">
        <f t="shared" si="140"/>
        <v>510037</v>
      </c>
      <c r="L158" s="19">
        <f>L159</f>
        <v>0</v>
      </c>
      <c r="M158" s="17">
        <f t="shared" si="134"/>
        <v>510037</v>
      </c>
      <c r="N158" s="19">
        <f>N159</f>
        <v>0</v>
      </c>
      <c r="O158" s="17">
        <f t="shared" si="135"/>
        <v>510037</v>
      </c>
      <c r="P158" s="19">
        <f t="shared" ref="P158:S158" si="162">P159</f>
        <v>0</v>
      </c>
      <c r="Q158" s="19">
        <f t="shared" si="162"/>
        <v>0</v>
      </c>
      <c r="R158" s="16">
        <f t="shared" si="141"/>
        <v>0</v>
      </c>
      <c r="S158" s="19">
        <f t="shared" si="162"/>
        <v>0</v>
      </c>
      <c r="T158" s="16">
        <f t="shared" si="142"/>
        <v>0</v>
      </c>
      <c r="U158" s="16">
        <f t="shared" ref="U158:V158" si="163">U159</f>
        <v>0</v>
      </c>
      <c r="V158" s="19">
        <f t="shared" si="163"/>
        <v>0</v>
      </c>
      <c r="W158" s="18">
        <f t="shared" si="146"/>
        <v>0</v>
      </c>
    </row>
    <row r="159" spans="1:23" ht="47.25" x14ac:dyDescent="0.25">
      <c r="A159" s="10" t="s">
        <v>30</v>
      </c>
      <c r="B159" s="8" t="s">
        <v>82</v>
      </c>
      <c r="C159" s="9" t="s">
        <v>19</v>
      </c>
      <c r="D159" s="9" t="s">
        <v>84</v>
      </c>
      <c r="E159" s="9" t="s">
        <v>242</v>
      </c>
      <c r="F159" s="8" t="s">
        <v>31</v>
      </c>
      <c r="G159" s="19">
        <v>510037</v>
      </c>
      <c r="H159" s="19"/>
      <c r="I159" s="17">
        <f t="shared" si="145"/>
        <v>510037</v>
      </c>
      <c r="J159" s="19"/>
      <c r="K159" s="17">
        <f t="shared" si="140"/>
        <v>510037</v>
      </c>
      <c r="L159" s="19"/>
      <c r="M159" s="17">
        <f t="shared" si="134"/>
        <v>510037</v>
      </c>
      <c r="N159" s="19"/>
      <c r="O159" s="17">
        <f t="shared" si="135"/>
        <v>510037</v>
      </c>
      <c r="P159" s="19">
        <v>0</v>
      </c>
      <c r="Q159" s="19">
        <v>0</v>
      </c>
      <c r="R159" s="16">
        <f t="shared" si="141"/>
        <v>0</v>
      </c>
      <c r="S159" s="19">
        <v>0</v>
      </c>
      <c r="T159" s="16">
        <f t="shared" si="142"/>
        <v>0</v>
      </c>
      <c r="U159" s="16">
        <v>0</v>
      </c>
      <c r="V159" s="19">
        <v>0</v>
      </c>
      <c r="W159" s="18">
        <f t="shared" si="146"/>
        <v>0</v>
      </c>
    </row>
    <row r="160" spans="1:23" ht="31.5" x14ac:dyDescent="0.25">
      <c r="A160" s="10" t="s">
        <v>32</v>
      </c>
      <c r="B160" s="8" t="s">
        <v>82</v>
      </c>
      <c r="C160" s="9" t="s">
        <v>19</v>
      </c>
      <c r="D160" s="9" t="s">
        <v>84</v>
      </c>
      <c r="E160" s="9" t="s">
        <v>243</v>
      </c>
      <c r="F160" s="8"/>
      <c r="G160" s="19">
        <f>G161</f>
        <v>3000</v>
      </c>
      <c r="H160" s="19">
        <f>H161</f>
        <v>0</v>
      </c>
      <c r="I160" s="17">
        <f t="shared" si="145"/>
        <v>3000</v>
      </c>
      <c r="J160" s="19">
        <f>J161</f>
        <v>0</v>
      </c>
      <c r="K160" s="17">
        <f t="shared" si="140"/>
        <v>3000</v>
      </c>
      <c r="L160" s="19">
        <f>L161</f>
        <v>0</v>
      </c>
      <c r="M160" s="17">
        <f t="shared" si="134"/>
        <v>3000</v>
      </c>
      <c r="N160" s="19">
        <f>N161</f>
        <v>0</v>
      </c>
      <c r="O160" s="17">
        <f t="shared" si="135"/>
        <v>3000</v>
      </c>
      <c r="P160" s="19">
        <f t="shared" ref="P160:S161" si="164">P161</f>
        <v>3000</v>
      </c>
      <c r="Q160" s="19">
        <f t="shared" si="164"/>
        <v>0</v>
      </c>
      <c r="R160" s="16">
        <f t="shared" si="141"/>
        <v>3000</v>
      </c>
      <c r="S160" s="19">
        <f t="shared" si="164"/>
        <v>0</v>
      </c>
      <c r="T160" s="16">
        <f t="shared" si="142"/>
        <v>3000</v>
      </c>
      <c r="U160" s="16">
        <f t="shared" ref="U160:V161" si="165">U161</f>
        <v>3000</v>
      </c>
      <c r="V160" s="19">
        <f t="shared" si="165"/>
        <v>0</v>
      </c>
      <c r="W160" s="18">
        <f t="shared" si="146"/>
        <v>3000</v>
      </c>
    </row>
    <row r="161" spans="1:23" ht="15.75" x14ac:dyDescent="0.25">
      <c r="A161" s="3" t="s">
        <v>33</v>
      </c>
      <c r="B161" s="8" t="s">
        <v>82</v>
      </c>
      <c r="C161" s="9" t="s">
        <v>19</v>
      </c>
      <c r="D161" s="9" t="s">
        <v>84</v>
      </c>
      <c r="E161" s="9" t="s">
        <v>243</v>
      </c>
      <c r="F161" s="8">
        <v>800</v>
      </c>
      <c r="G161" s="19">
        <f>G162</f>
        <v>3000</v>
      </c>
      <c r="H161" s="19">
        <f>H162</f>
        <v>0</v>
      </c>
      <c r="I161" s="17">
        <f t="shared" si="145"/>
        <v>3000</v>
      </c>
      <c r="J161" s="19">
        <f>J162</f>
        <v>0</v>
      </c>
      <c r="K161" s="17">
        <f t="shared" si="140"/>
        <v>3000</v>
      </c>
      <c r="L161" s="19">
        <f>L162</f>
        <v>0</v>
      </c>
      <c r="M161" s="17">
        <f t="shared" si="134"/>
        <v>3000</v>
      </c>
      <c r="N161" s="19">
        <f>N162</f>
        <v>0</v>
      </c>
      <c r="O161" s="17">
        <f t="shared" si="135"/>
        <v>3000</v>
      </c>
      <c r="P161" s="19">
        <f t="shared" si="164"/>
        <v>3000</v>
      </c>
      <c r="Q161" s="19">
        <f t="shared" si="164"/>
        <v>0</v>
      </c>
      <c r="R161" s="16">
        <f t="shared" si="141"/>
        <v>3000</v>
      </c>
      <c r="S161" s="19">
        <f t="shared" si="164"/>
        <v>0</v>
      </c>
      <c r="T161" s="16">
        <f t="shared" si="142"/>
        <v>3000</v>
      </c>
      <c r="U161" s="16">
        <f t="shared" si="165"/>
        <v>3000</v>
      </c>
      <c r="V161" s="19">
        <f t="shared" si="165"/>
        <v>0</v>
      </c>
      <c r="W161" s="18">
        <f t="shared" si="146"/>
        <v>3000</v>
      </c>
    </row>
    <row r="162" spans="1:23" ht="31.5" x14ac:dyDescent="0.25">
      <c r="A162" s="10" t="s">
        <v>34</v>
      </c>
      <c r="B162" s="8" t="s">
        <v>82</v>
      </c>
      <c r="C162" s="9" t="s">
        <v>19</v>
      </c>
      <c r="D162" s="9" t="s">
        <v>84</v>
      </c>
      <c r="E162" s="9" t="s">
        <v>243</v>
      </c>
      <c r="F162" s="8" t="s">
        <v>35</v>
      </c>
      <c r="G162" s="19">
        <v>3000</v>
      </c>
      <c r="H162" s="19"/>
      <c r="I162" s="17">
        <f t="shared" si="145"/>
        <v>3000</v>
      </c>
      <c r="J162" s="19"/>
      <c r="K162" s="17">
        <f t="shared" si="140"/>
        <v>3000</v>
      </c>
      <c r="L162" s="19"/>
      <c r="M162" s="17">
        <f t="shared" si="134"/>
        <v>3000</v>
      </c>
      <c r="N162" s="19"/>
      <c r="O162" s="17">
        <f t="shared" si="135"/>
        <v>3000</v>
      </c>
      <c r="P162" s="19">
        <v>3000</v>
      </c>
      <c r="Q162" s="19"/>
      <c r="R162" s="16">
        <f t="shared" si="141"/>
        <v>3000</v>
      </c>
      <c r="S162" s="19"/>
      <c r="T162" s="16">
        <f t="shared" si="142"/>
        <v>3000</v>
      </c>
      <c r="U162" s="16">
        <v>3000</v>
      </c>
      <c r="V162" s="19"/>
      <c r="W162" s="18">
        <f t="shared" si="146"/>
        <v>3000</v>
      </c>
    </row>
    <row r="163" spans="1:23" ht="15.75" x14ac:dyDescent="0.25">
      <c r="A163" s="10" t="s">
        <v>85</v>
      </c>
      <c r="B163" s="8" t="s">
        <v>82</v>
      </c>
      <c r="C163" s="9" t="s">
        <v>19</v>
      </c>
      <c r="D163" s="9" t="s">
        <v>9</v>
      </c>
      <c r="E163" s="9"/>
      <c r="F163" s="8"/>
      <c r="G163" s="19">
        <f t="shared" ref="G163:N165" si="166">G164</f>
        <v>200000</v>
      </c>
      <c r="H163" s="19">
        <f t="shared" si="166"/>
        <v>-14460</v>
      </c>
      <c r="I163" s="17">
        <f t="shared" si="145"/>
        <v>185540</v>
      </c>
      <c r="J163" s="19">
        <f t="shared" si="166"/>
        <v>111781.03</v>
      </c>
      <c r="K163" s="17">
        <f t="shared" si="140"/>
        <v>297321.03000000003</v>
      </c>
      <c r="L163" s="19">
        <f t="shared" si="166"/>
        <v>0</v>
      </c>
      <c r="M163" s="17">
        <f t="shared" si="134"/>
        <v>297321.03000000003</v>
      </c>
      <c r="N163" s="19">
        <f t="shared" si="166"/>
        <v>2793354</v>
      </c>
      <c r="O163" s="17">
        <f t="shared" si="135"/>
        <v>3090675.0300000003</v>
      </c>
      <c r="P163" s="19">
        <f t="shared" ref="P163:S165" si="167">P164</f>
        <v>100000</v>
      </c>
      <c r="Q163" s="19">
        <f t="shared" si="167"/>
        <v>0</v>
      </c>
      <c r="R163" s="16">
        <f t="shared" si="141"/>
        <v>100000</v>
      </c>
      <c r="S163" s="19">
        <f t="shared" si="167"/>
        <v>0</v>
      </c>
      <c r="T163" s="16">
        <f t="shared" si="142"/>
        <v>100000</v>
      </c>
      <c r="U163" s="16">
        <f t="shared" ref="U163:V165" si="168">U164</f>
        <v>100000</v>
      </c>
      <c r="V163" s="19">
        <f t="shared" si="168"/>
        <v>0</v>
      </c>
      <c r="W163" s="18">
        <f t="shared" si="146"/>
        <v>100000</v>
      </c>
    </row>
    <row r="164" spans="1:23" ht="31.5" x14ac:dyDescent="0.25">
      <c r="A164" s="10" t="s">
        <v>86</v>
      </c>
      <c r="B164" s="8" t="s">
        <v>82</v>
      </c>
      <c r="C164" s="9" t="s">
        <v>19</v>
      </c>
      <c r="D164" s="9" t="s">
        <v>9</v>
      </c>
      <c r="E164" s="9" t="s">
        <v>244</v>
      </c>
      <c r="F164" s="8"/>
      <c r="G164" s="19">
        <f t="shared" si="166"/>
        <v>200000</v>
      </c>
      <c r="H164" s="19">
        <f t="shared" si="166"/>
        <v>-14460</v>
      </c>
      <c r="I164" s="17">
        <f t="shared" si="145"/>
        <v>185540</v>
      </c>
      <c r="J164" s="19">
        <f t="shared" si="166"/>
        <v>111781.03</v>
      </c>
      <c r="K164" s="17">
        <f t="shared" si="140"/>
        <v>297321.03000000003</v>
      </c>
      <c r="L164" s="19">
        <f t="shared" si="166"/>
        <v>0</v>
      </c>
      <c r="M164" s="17">
        <f t="shared" si="134"/>
        <v>297321.03000000003</v>
      </c>
      <c r="N164" s="19">
        <f t="shared" si="166"/>
        <v>2793354</v>
      </c>
      <c r="O164" s="17">
        <f t="shared" si="135"/>
        <v>3090675.0300000003</v>
      </c>
      <c r="P164" s="19">
        <f t="shared" si="167"/>
        <v>100000</v>
      </c>
      <c r="Q164" s="19">
        <f t="shared" si="167"/>
        <v>0</v>
      </c>
      <c r="R164" s="16">
        <f t="shared" si="141"/>
        <v>100000</v>
      </c>
      <c r="S164" s="19">
        <f t="shared" si="167"/>
        <v>0</v>
      </c>
      <c r="T164" s="16">
        <f t="shared" si="142"/>
        <v>100000</v>
      </c>
      <c r="U164" s="16">
        <f t="shared" si="168"/>
        <v>100000</v>
      </c>
      <c r="V164" s="19">
        <f t="shared" si="168"/>
        <v>0</v>
      </c>
      <c r="W164" s="18">
        <f t="shared" si="146"/>
        <v>100000</v>
      </c>
    </row>
    <row r="165" spans="1:23" ht="15.75" x14ac:dyDescent="0.25">
      <c r="A165" s="3" t="s">
        <v>33</v>
      </c>
      <c r="B165" s="8" t="s">
        <v>82</v>
      </c>
      <c r="C165" s="9" t="s">
        <v>19</v>
      </c>
      <c r="D165" s="9" t="s">
        <v>9</v>
      </c>
      <c r="E165" s="9" t="s">
        <v>244</v>
      </c>
      <c r="F165" s="8">
        <v>800</v>
      </c>
      <c r="G165" s="19">
        <f t="shared" si="166"/>
        <v>200000</v>
      </c>
      <c r="H165" s="19">
        <f t="shared" si="166"/>
        <v>-14460</v>
      </c>
      <c r="I165" s="17">
        <f t="shared" si="145"/>
        <v>185540</v>
      </c>
      <c r="J165" s="19">
        <f t="shared" si="166"/>
        <v>111781.03</v>
      </c>
      <c r="K165" s="17">
        <f t="shared" si="140"/>
        <v>297321.03000000003</v>
      </c>
      <c r="L165" s="19">
        <f t="shared" si="166"/>
        <v>0</v>
      </c>
      <c r="M165" s="17">
        <f t="shared" si="134"/>
        <v>297321.03000000003</v>
      </c>
      <c r="N165" s="19">
        <f t="shared" si="166"/>
        <v>2793354</v>
      </c>
      <c r="O165" s="17">
        <f t="shared" si="135"/>
        <v>3090675.0300000003</v>
      </c>
      <c r="P165" s="19">
        <f t="shared" si="167"/>
        <v>100000</v>
      </c>
      <c r="Q165" s="19">
        <f t="shared" si="167"/>
        <v>0</v>
      </c>
      <c r="R165" s="16">
        <f t="shared" si="141"/>
        <v>100000</v>
      </c>
      <c r="S165" s="19">
        <f t="shared" si="167"/>
        <v>0</v>
      </c>
      <c r="T165" s="16">
        <f t="shared" si="142"/>
        <v>100000</v>
      </c>
      <c r="U165" s="16">
        <f t="shared" si="168"/>
        <v>100000</v>
      </c>
      <c r="V165" s="19">
        <f t="shared" si="168"/>
        <v>0</v>
      </c>
      <c r="W165" s="18">
        <f t="shared" si="146"/>
        <v>100000</v>
      </c>
    </row>
    <row r="166" spans="1:23" ht="15.75" x14ac:dyDescent="0.25">
      <c r="A166" s="10" t="s">
        <v>87</v>
      </c>
      <c r="B166" s="8" t="s">
        <v>82</v>
      </c>
      <c r="C166" s="9" t="s">
        <v>19</v>
      </c>
      <c r="D166" s="9" t="s">
        <v>9</v>
      </c>
      <c r="E166" s="9" t="s">
        <v>244</v>
      </c>
      <c r="F166" s="8" t="s">
        <v>88</v>
      </c>
      <c r="G166" s="19">
        <v>200000</v>
      </c>
      <c r="H166" s="19">
        <f>-5000-9460</f>
        <v>-14460</v>
      </c>
      <c r="I166" s="17">
        <f t="shared" si="145"/>
        <v>185540</v>
      </c>
      <c r="J166" s="19">
        <v>111781.03</v>
      </c>
      <c r="K166" s="17">
        <f t="shared" si="140"/>
        <v>297321.03000000003</v>
      </c>
      <c r="L166" s="19"/>
      <c r="M166" s="17">
        <f t="shared" si="134"/>
        <v>297321.03000000003</v>
      </c>
      <c r="N166" s="19">
        <v>2793354</v>
      </c>
      <c r="O166" s="17">
        <f t="shared" si="135"/>
        <v>3090675.0300000003</v>
      </c>
      <c r="P166" s="19">
        <v>100000</v>
      </c>
      <c r="Q166" s="19"/>
      <c r="R166" s="16">
        <f t="shared" si="141"/>
        <v>100000</v>
      </c>
      <c r="S166" s="19"/>
      <c r="T166" s="16">
        <f t="shared" si="142"/>
        <v>100000</v>
      </c>
      <c r="U166" s="16">
        <v>100000</v>
      </c>
      <c r="V166" s="19"/>
      <c r="W166" s="18">
        <f t="shared" si="146"/>
        <v>100000</v>
      </c>
    </row>
    <row r="167" spans="1:23" ht="31.5" x14ac:dyDescent="0.25">
      <c r="A167" s="10" t="s">
        <v>75</v>
      </c>
      <c r="B167" s="8" t="s">
        <v>82</v>
      </c>
      <c r="C167" s="9" t="s">
        <v>19</v>
      </c>
      <c r="D167" s="9" t="s">
        <v>11</v>
      </c>
      <c r="E167" s="9"/>
      <c r="F167" s="8"/>
      <c r="G167" s="19">
        <f t="shared" ref="G167:N169" si="169">G168</f>
        <v>0</v>
      </c>
      <c r="H167" s="19">
        <f t="shared" si="169"/>
        <v>0</v>
      </c>
      <c r="I167" s="17">
        <f t="shared" si="145"/>
        <v>0</v>
      </c>
      <c r="J167" s="19">
        <f t="shared" si="169"/>
        <v>0</v>
      </c>
      <c r="K167" s="17">
        <f t="shared" si="140"/>
        <v>0</v>
      </c>
      <c r="L167" s="19">
        <f t="shared" si="169"/>
        <v>0</v>
      </c>
      <c r="M167" s="17">
        <f t="shared" si="134"/>
        <v>0</v>
      </c>
      <c r="N167" s="19">
        <f t="shared" si="169"/>
        <v>0</v>
      </c>
      <c r="O167" s="17">
        <f t="shared" si="135"/>
        <v>0</v>
      </c>
      <c r="P167" s="19">
        <f t="shared" ref="P167:S169" si="170">P168</f>
        <v>4640675</v>
      </c>
      <c r="Q167" s="19">
        <f t="shared" si="170"/>
        <v>0</v>
      </c>
      <c r="R167" s="16">
        <f t="shared" si="141"/>
        <v>4640675</v>
      </c>
      <c r="S167" s="19">
        <f t="shared" si="170"/>
        <v>0</v>
      </c>
      <c r="T167" s="16">
        <f t="shared" si="142"/>
        <v>4640675</v>
      </c>
      <c r="U167" s="16">
        <f t="shared" ref="U167:V169" si="171">U168</f>
        <v>9555250</v>
      </c>
      <c r="V167" s="19">
        <f t="shared" si="171"/>
        <v>0</v>
      </c>
      <c r="W167" s="18">
        <f t="shared" si="146"/>
        <v>9555250</v>
      </c>
    </row>
    <row r="168" spans="1:23" ht="15.75" x14ac:dyDescent="0.25">
      <c r="A168" s="10" t="s">
        <v>89</v>
      </c>
      <c r="B168" s="8" t="s">
        <v>82</v>
      </c>
      <c r="C168" s="9" t="s">
        <v>19</v>
      </c>
      <c r="D168" s="9" t="s">
        <v>11</v>
      </c>
      <c r="E168" s="9" t="s">
        <v>245</v>
      </c>
      <c r="F168" s="8"/>
      <c r="G168" s="19">
        <f t="shared" si="169"/>
        <v>0</v>
      </c>
      <c r="H168" s="19">
        <f t="shared" si="169"/>
        <v>0</v>
      </c>
      <c r="I168" s="17">
        <f t="shared" si="145"/>
        <v>0</v>
      </c>
      <c r="J168" s="19">
        <f t="shared" si="169"/>
        <v>0</v>
      </c>
      <c r="K168" s="17">
        <f t="shared" si="140"/>
        <v>0</v>
      </c>
      <c r="L168" s="19">
        <f t="shared" si="169"/>
        <v>0</v>
      </c>
      <c r="M168" s="17">
        <f t="shared" si="134"/>
        <v>0</v>
      </c>
      <c r="N168" s="19">
        <f t="shared" si="169"/>
        <v>0</v>
      </c>
      <c r="O168" s="17">
        <f t="shared" si="135"/>
        <v>0</v>
      </c>
      <c r="P168" s="19">
        <f t="shared" si="170"/>
        <v>4640675</v>
      </c>
      <c r="Q168" s="19">
        <f t="shared" si="170"/>
        <v>0</v>
      </c>
      <c r="R168" s="16">
        <f t="shared" si="141"/>
        <v>4640675</v>
      </c>
      <c r="S168" s="19">
        <f t="shared" si="170"/>
        <v>0</v>
      </c>
      <c r="T168" s="16">
        <f t="shared" si="142"/>
        <v>4640675</v>
      </c>
      <c r="U168" s="16">
        <f t="shared" si="171"/>
        <v>9555250</v>
      </c>
      <c r="V168" s="19">
        <f t="shared" si="171"/>
        <v>0</v>
      </c>
      <c r="W168" s="18">
        <f t="shared" si="146"/>
        <v>9555250</v>
      </c>
    </row>
    <row r="169" spans="1:23" ht="15.75" x14ac:dyDescent="0.25">
      <c r="A169" s="3" t="s">
        <v>33</v>
      </c>
      <c r="B169" s="8" t="s">
        <v>82</v>
      </c>
      <c r="C169" s="9" t="s">
        <v>19</v>
      </c>
      <c r="D169" s="9" t="s">
        <v>11</v>
      </c>
      <c r="E169" s="9" t="s">
        <v>245</v>
      </c>
      <c r="F169" s="8">
        <v>800</v>
      </c>
      <c r="G169" s="19">
        <f t="shared" si="169"/>
        <v>0</v>
      </c>
      <c r="H169" s="19">
        <f t="shared" si="169"/>
        <v>0</v>
      </c>
      <c r="I169" s="17">
        <f t="shared" si="145"/>
        <v>0</v>
      </c>
      <c r="J169" s="19">
        <f t="shared" si="169"/>
        <v>0</v>
      </c>
      <c r="K169" s="17">
        <f t="shared" si="140"/>
        <v>0</v>
      </c>
      <c r="L169" s="19">
        <f t="shared" si="169"/>
        <v>0</v>
      </c>
      <c r="M169" s="17">
        <f t="shared" si="134"/>
        <v>0</v>
      </c>
      <c r="N169" s="19">
        <f t="shared" si="169"/>
        <v>0</v>
      </c>
      <c r="O169" s="17">
        <f t="shared" si="135"/>
        <v>0</v>
      </c>
      <c r="P169" s="19">
        <f t="shared" si="170"/>
        <v>4640675</v>
      </c>
      <c r="Q169" s="19">
        <f t="shared" si="170"/>
        <v>0</v>
      </c>
      <c r="R169" s="16">
        <f t="shared" si="141"/>
        <v>4640675</v>
      </c>
      <c r="S169" s="19">
        <f t="shared" si="170"/>
        <v>0</v>
      </c>
      <c r="T169" s="16">
        <f t="shared" si="142"/>
        <v>4640675</v>
      </c>
      <c r="U169" s="16">
        <f t="shared" si="171"/>
        <v>9555250</v>
      </c>
      <c r="V169" s="19">
        <f t="shared" si="171"/>
        <v>0</v>
      </c>
      <c r="W169" s="18">
        <f t="shared" si="146"/>
        <v>9555250</v>
      </c>
    </row>
    <row r="170" spans="1:23" ht="15.75" x14ac:dyDescent="0.25">
      <c r="A170" s="10" t="s">
        <v>87</v>
      </c>
      <c r="B170" s="8" t="s">
        <v>82</v>
      </c>
      <c r="C170" s="9" t="s">
        <v>19</v>
      </c>
      <c r="D170" s="9" t="s">
        <v>11</v>
      </c>
      <c r="E170" s="9" t="s">
        <v>245</v>
      </c>
      <c r="F170" s="8" t="s">
        <v>88</v>
      </c>
      <c r="G170" s="19">
        <v>0</v>
      </c>
      <c r="H170" s="19">
        <v>0</v>
      </c>
      <c r="I170" s="17">
        <f t="shared" si="145"/>
        <v>0</v>
      </c>
      <c r="J170" s="19">
        <v>0</v>
      </c>
      <c r="K170" s="17">
        <f t="shared" si="140"/>
        <v>0</v>
      </c>
      <c r="L170" s="19">
        <v>0</v>
      </c>
      <c r="M170" s="17">
        <f t="shared" si="134"/>
        <v>0</v>
      </c>
      <c r="N170" s="19">
        <v>0</v>
      </c>
      <c r="O170" s="17">
        <f t="shared" si="135"/>
        <v>0</v>
      </c>
      <c r="P170" s="19">
        <v>4640675</v>
      </c>
      <c r="Q170" s="19"/>
      <c r="R170" s="16">
        <f t="shared" si="141"/>
        <v>4640675</v>
      </c>
      <c r="S170" s="19"/>
      <c r="T170" s="16">
        <f t="shared" si="142"/>
        <v>4640675</v>
      </c>
      <c r="U170" s="16">
        <v>9555250</v>
      </c>
      <c r="V170" s="19"/>
      <c r="W170" s="18">
        <f t="shared" si="146"/>
        <v>9555250</v>
      </c>
    </row>
    <row r="171" spans="1:23" ht="31.5" x14ac:dyDescent="0.25">
      <c r="A171" s="10" t="s">
        <v>110</v>
      </c>
      <c r="B171" s="8" t="s">
        <v>82</v>
      </c>
      <c r="C171" s="9" t="s">
        <v>27</v>
      </c>
      <c r="D171" s="9"/>
      <c r="E171" s="9"/>
      <c r="F171" s="8"/>
      <c r="G171" s="19">
        <f t="shared" ref="G171:N174" si="172">G172</f>
        <v>0</v>
      </c>
      <c r="H171" s="19">
        <f t="shared" si="172"/>
        <v>9460</v>
      </c>
      <c r="I171" s="17">
        <f t="shared" si="145"/>
        <v>9460</v>
      </c>
      <c r="J171" s="19">
        <f t="shared" si="172"/>
        <v>4730</v>
      </c>
      <c r="K171" s="17">
        <f t="shared" si="140"/>
        <v>14190</v>
      </c>
      <c r="L171" s="19">
        <f t="shared" si="172"/>
        <v>0</v>
      </c>
      <c r="M171" s="17">
        <f t="shared" si="134"/>
        <v>14190</v>
      </c>
      <c r="N171" s="19">
        <f t="shared" si="172"/>
        <v>0</v>
      </c>
      <c r="O171" s="17">
        <f t="shared" si="135"/>
        <v>14190</v>
      </c>
      <c r="P171" s="19">
        <f t="shared" ref="P171:S174" si="173">P172</f>
        <v>0</v>
      </c>
      <c r="Q171" s="19">
        <f t="shared" si="173"/>
        <v>0</v>
      </c>
      <c r="R171" s="16">
        <f t="shared" si="141"/>
        <v>0</v>
      </c>
      <c r="S171" s="19">
        <f t="shared" si="173"/>
        <v>0</v>
      </c>
      <c r="T171" s="16">
        <f t="shared" si="142"/>
        <v>0</v>
      </c>
      <c r="U171" s="16">
        <f t="shared" ref="U171:V174" si="174">U172</f>
        <v>0</v>
      </c>
      <c r="V171" s="19">
        <f t="shared" si="174"/>
        <v>0</v>
      </c>
      <c r="W171" s="18">
        <f t="shared" si="146"/>
        <v>0</v>
      </c>
    </row>
    <row r="172" spans="1:23" ht="63" x14ac:dyDescent="0.25">
      <c r="A172" s="10" t="s">
        <v>246</v>
      </c>
      <c r="B172" s="8" t="s">
        <v>82</v>
      </c>
      <c r="C172" s="9" t="s">
        <v>27</v>
      </c>
      <c r="D172" s="9" t="s">
        <v>8</v>
      </c>
      <c r="E172" s="9"/>
      <c r="F172" s="8"/>
      <c r="G172" s="19">
        <f t="shared" si="172"/>
        <v>0</v>
      </c>
      <c r="H172" s="19">
        <f t="shared" si="172"/>
        <v>9460</v>
      </c>
      <c r="I172" s="17">
        <f t="shared" si="145"/>
        <v>9460</v>
      </c>
      <c r="J172" s="19">
        <f t="shared" si="172"/>
        <v>4730</v>
      </c>
      <c r="K172" s="17">
        <f t="shared" si="140"/>
        <v>14190</v>
      </c>
      <c r="L172" s="19">
        <f t="shared" si="172"/>
        <v>0</v>
      </c>
      <c r="M172" s="17">
        <f t="shared" si="134"/>
        <v>14190</v>
      </c>
      <c r="N172" s="19">
        <f t="shared" si="172"/>
        <v>0</v>
      </c>
      <c r="O172" s="17">
        <f t="shared" si="135"/>
        <v>14190</v>
      </c>
      <c r="P172" s="19">
        <f t="shared" si="173"/>
        <v>0</v>
      </c>
      <c r="Q172" s="19">
        <f t="shared" si="173"/>
        <v>0</v>
      </c>
      <c r="R172" s="16">
        <f t="shared" si="141"/>
        <v>0</v>
      </c>
      <c r="S172" s="19">
        <f t="shared" si="173"/>
        <v>0</v>
      </c>
      <c r="T172" s="16">
        <f t="shared" si="142"/>
        <v>0</v>
      </c>
      <c r="U172" s="16">
        <f t="shared" si="174"/>
        <v>0</v>
      </c>
      <c r="V172" s="19">
        <f t="shared" si="174"/>
        <v>0</v>
      </c>
      <c r="W172" s="18">
        <f t="shared" si="146"/>
        <v>0</v>
      </c>
    </row>
    <row r="173" spans="1:23" ht="31.5" x14ac:dyDescent="0.25">
      <c r="A173" s="10" t="s">
        <v>86</v>
      </c>
      <c r="B173" s="8" t="s">
        <v>82</v>
      </c>
      <c r="C173" s="9" t="s">
        <v>27</v>
      </c>
      <c r="D173" s="9" t="s">
        <v>8</v>
      </c>
      <c r="E173" s="9" t="s">
        <v>244</v>
      </c>
      <c r="F173" s="8"/>
      <c r="G173" s="19">
        <f t="shared" si="172"/>
        <v>0</v>
      </c>
      <c r="H173" s="19">
        <f t="shared" si="172"/>
        <v>9460</v>
      </c>
      <c r="I173" s="17">
        <f t="shared" si="145"/>
        <v>9460</v>
      </c>
      <c r="J173" s="19">
        <f t="shared" si="172"/>
        <v>4730</v>
      </c>
      <c r="K173" s="17">
        <f t="shared" si="140"/>
        <v>14190</v>
      </c>
      <c r="L173" s="19">
        <f t="shared" si="172"/>
        <v>0</v>
      </c>
      <c r="M173" s="17">
        <f t="shared" si="134"/>
        <v>14190</v>
      </c>
      <c r="N173" s="19">
        <f t="shared" si="172"/>
        <v>0</v>
      </c>
      <c r="O173" s="17">
        <f t="shared" si="135"/>
        <v>14190</v>
      </c>
      <c r="P173" s="19">
        <f t="shared" si="173"/>
        <v>0</v>
      </c>
      <c r="Q173" s="19">
        <f t="shared" si="173"/>
        <v>0</v>
      </c>
      <c r="R173" s="16">
        <f t="shared" si="141"/>
        <v>0</v>
      </c>
      <c r="S173" s="19">
        <f t="shared" si="173"/>
        <v>0</v>
      </c>
      <c r="T173" s="16">
        <f t="shared" si="142"/>
        <v>0</v>
      </c>
      <c r="U173" s="16">
        <f t="shared" si="174"/>
        <v>0</v>
      </c>
      <c r="V173" s="19">
        <f t="shared" si="174"/>
        <v>0</v>
      </c>
      <c r="W173" s="18">
        <f t="shared" si="146"/>
        <v>0</v>
      </c>
    </row>
    <row r="174" spans="1:23" ht="15.75" x14ac:dyDescent="0.25">
      <c r="A174" s="10" t="s">
        <v>92</v>
      </c>
      <c r="B174" s="8" t="s">
        <v>82</v>
      </c>
      <c r="C174" s="9" t="s">
        <v>27</v>
      </c>
      <c r="D174" s="9" t="s">
        <v>8</v>
      </c>
      <c r="E174" s="9" t="s">
        <v>244</v>
      </c>
      <c r="F174" s="8">
        <v>500</v>
      </c>
      <c r="G174" s="19">
        <f t="shared" si="172"/>
        <v>0</v>
      </c>
      <c r="H174" s="19">
        <f t="shared" si="172"/>
        <v>9460</v>
      </c>
      <c r="I174" s="17">
        <f t="shared" si="145"/>
        <v>9460</v>
      </c>
      <c r="J174" s="19">
        <f t="shared" si="172"/>
        <v>4730</v>
      </c>
      <c r="K174" s="17">
        <f t="shared" si="140"/>
        <v>14190</v>
      </c>
      <c r="L174" s="19">
        <f t="shared" si="172"/>
        <v>0</v>
      </c>
      <c r="M174" s="17">
        <f t="shared" si="134"/>
        <v>14190</v>
      </c>
      <c r="N174" s="19">
        <f t="shared" si="172"/>
        <v>0</v>
      </c>
      <c r="O174" s="17">
        <f t="shared" si="135"/>
        <v>14190</v>
      </c>
      <c r="P174" s="19">
        <f t="shared" si="173"/>
        <v>0</v>
      </c>
      <c r="Q174" s="19">
        <f t="shared" si="173"/>
        <v>0</v>
      </c>
      <c r="R174" s="16">
        <f t="shared" si="141"/>
        <v>0</v>
      </c>
      <c r="S174" s="19">
        <f t="shared" si="173"/>
        <v>0</v>
      </c>
      <c r="T174" s="16">
        <f t="shared" si="142"/>
        <v>0</v>
      </c>
      <c r="U174" s="16">
        <f t="shared" si="174"/>
        <v>0</v>
      </c>
      <c r="V174" s="19">
        <f t="shared" si="174"/>
        <v>0</v>
      </c>
      <c r="W174" s="18">
        <f t="shared" si="146"/>
        <v>0</v>
      </c>
    </row>
    <row r="175" spans="1:23" ht="15.75" x14ac:dyDescent="0.25">
      <c r="A175" s="10" t="s">
        <v>124</v>
      </c>
      <c r="B175" s="8" t="s">
        <v>82</v>
      </c>
      <c r="C175" s="9" t="s">
        <v>27</v>
      </c>
      <c r="D175" s="9" t="s">
        <v>8</v>
      </c>
      <c r="E175" s="9" t="s">
        <v>244</v>
      </c>
      <c r="F175" s="8" t="s">
        <v>125</v>
      </c>
      <c r="G175" s="19">
        <v>0</v>
      </c>
      <c r="H175" s="19">
        <v>9460</v>
      </c>
      <c r="I175" s="17">
        <f t="shared" si="145"/>
        <v>9460</v>
      </c>
      <c r="J175" s="19">
        <v>4730</v>
      </c>
      <c r="K175" s="17">
        <f t="shared" si="140"/>
        <v>14190</v>
      </c>
      <c r="L175" s="19"/>
      <c r="M175" s="17">
        <f t="shared" si="134"/>
        <v>14190</v>
      </c>
      <c r="N175" s="19"/>
      <c r="O175" s="17">
        <f t="shared" si="135"/>
        <v>14190</v>
      </c>
      <c r="P175" s="19">
        <v>0</v>
      </c>
      <c r="Q175" s="19">
        <v>0</v>
      </c>
      <c r="R175" s="16">
        <f t="shared" si="141"/>
        <v>0</v>
      </c>
      <c r="S175" s="19">
        <v>0</v>
      </c>
      <c r="T175" s="16">
        <f t="shared" si="142"/>
        <v>0</v>
      </c>
      <c r="U175" s="16">
        <v>0</v>
      </c>
      <c r="V175" s="19">
        <v>0</v>
      </c>
      <c r="W175" s="18">
        <f t="shared" si="146"/>
        <v>0</v>
      </c>
    </row>
    <row r="176" spans="1:23" ht="47.25" x14ac:dyDescent="0.25">
      <c r="A176" s="10" t="s">
        <v>90</v>
      </c>
      <c r="B176" s="8" t="s">
        <v>82</v>
      </c>
      <c r="C176" s="9" t="s">
        <v>12</v>
      </c>
      <c r="D176" s="9"/>
      <c r="E176" s="9"/>
      <c r="F176" s="8"/>
      <c r="G176" s="19">
        <f>G177+G181</f>
        <v>4108000</v>
      </c>
      <c r="H176" s="19">
        <f>H177+H181</f>
        <v>0</v>
      </c>
      <c r="I176" s="17">
        <f>I177+I214+I219+I236+I279+I288+I293+I332+I373</f>
        <v>29971682</v>
      </c>
      <c r="J176" s="19">
        <f>J177+J181</f>
        <v>1183134.5699999998</v>
      </c>
      <c r="K176" s="17">
        <f t="shared" si="140"/>
        <v>31154816.57</v>
      </c>
      <c r="L176" s="19">
        <f>L177+L181</f>
        <v>0</v>
      </c>
      <c r="M176" s="17">
        <f t="shared" si="134"/>
        <v>31154816.57</v>
      </c>
      <c r="N176" s="19">
        <f>N177+N181</f>
        <v>0</v>
      </c>
      <c r="O176" s="17">
        <f t="shared" si="135"/>
        <v>31154816.57</v>
      </c>
      <c r="P176" s="19">
        <f t="shared" ref="P176:Q176" si="175">P177+P181</f>
        <v>1108000</v>
      </c>
      <c r="Q176" s="19">
        <f t="shared" si="175"/>
        <v>0</v>
      </c>
      <c r="R176" s="16">
        <f t="shared" si="141"/>
        <v>1108000</v>
      </c>
      <c r="S176" s="19">
        <f t="shared" ref="S176" si="176">S177+S181</f>
        <v>0</v>
      </c>
      <c r="T176" s="16">
        <f t="shared" si="142"/>
        <v>1108000</v>
      </c>
      <c r="U176" s="16">
        <f t="shared" ref="U176:V176" si="177">U177+U181</f>
        <v>1108000</v>
      </c>
      <c r="V176" s="19">
        <f t="shared" si="177"/>
        <v>0</v>
      </c>
      <c r="W176" s="17">
        <f>W177+W214+W219+W236+W279+W288+W293+W332+W373</f>
        <v>19386913</v>
      </c>
    </row>
    <row r="177" spans="1:23" ht="63" x14ac:dyDescent="0.25">
      <c r="A177" s="10" t="s">
        <v>91</v>
      </c>
      <c r="B177" s="8" t="s">
        <v>82</v>
      </c>
      <c r="C177" s="9" t="s">
        <v>12</v>
      </c>
      <c r="D177" s="9" t="s">
        <v>19</v>
      </c>
      <c r="E177" s="9"/>
      <c r="F177" s="8"/>
      <c r="G177" s="19">
        <f t="shared" ref="G177:N179" si="178">G178</f>
        <v>1108000</v>
      </c>
      <c r="H177" s="19">
        <f t="shared" si="178"/>
        <v>0</v>
      </c>
      <c r="I177" s="17">
        <f t="shared" si="145"/>
        <v>1108000</v>
      </c>
      <c r="J177" s="19">
        <f t="shared" si="178"/>
        <v>0</v>
      </c>
      <c r="K177" s="17">
        <f t="shared" si="140"/>
        <v>1108000</v>
      </c>
      <c r="L177" s="19">
        <f t="shared" si="178"/>
        <v>0</v>
      </c>
      <c r="M177" s="17">
        <f t="shared" si="134"/>
        <v>1108000</v>
      </c>
      <c r="N177" s="19">
        <f t="shared" si="178"/>
        <v>0</v>
      </c>
      <c r="O177" s="17">
        <f t="shared" si="135"/>
        <v>1108000</v>
      </c>
      <c r="P177" s="19">
        <f t="shared" ref="P177:S179" si="179">P178</f>
        <v>1108000</v>
      </c>
      <c r="Q177" s="19">
        <f t="shared" si="179"/>
        <v>0</v>
      </c>
      <c r="R177" s="16">
        <f t="shared" si="141"/>
        <v>1108000</v>
      </c>
      <c r="S177" s="19">
        <f t="shared" si="179"/>
        <v>0</v>
      </c>
      <c r="T177" s="16">
        <f t="shared" si="142"/>
        <v>1108000</v>
      </c>
      <c r="U177" s="16">
        <f t="shared" ref="U177:V179" si="180">U178</f>
        <v>1108000</v>
      </c>
      <c r="V177" s="19">
        <f t="shared" si="180"/>
        <v>0</v>
      </c>
      <c r="W177" s="18">
        <f t="shared" si="146"/>
        <v>1108000</v>
      </c>
    </row>
    <row r="178" spans="1:23" ht="126" x14ac:dyDescent="0.25">
      <c r="A178" s="10" t="s">
        <v>247</v>
      </c>
      <c r="B178" s="8" t="s">
        <v>82</v>
      </c>
      <c r="C178" s="9" t="s">
        <v>12</v>
      </c>
      <c r="D178" s="9" t="s">
        <v>19</v>
      </c>
      <c r="E178" s="9" t="s">
        <v>248</v>
      </c>
      <c r="F178" s="8"/>
      <c r="G178" s="19">
        <f t="shared" si="178"/>
        <v>1108000</v>
      </c>
      <c r="H178" s="19">
        <f t="shared" si="178"/>
        <v>0</v>
      </c>
      <c r="I178" s="17">
        <f t="shared" si="145"/>
        <v>1108000</v>
      </c>
      <c r="J178" s="19">
        <f t="shared" si="178"/>
        <v>0</v>
      </c>
      <c r="K178" s="17">
        <f t="shared" si="140"/>
        <v>1108000</v>
      </c>
      <c r="L178" s="19">
        <f t="shared" si="178"/>
        <v>0</v>
      </c>
      <c r="M178" s="17">
        <f t="shared" si="134"/>
        <v>1108000</v>
      </c>
      <c r="N178" s="19">
        <f t="shared" si="178"/>
        <v>0</v>
      </c>
      <c r="O178" s="17">
        <f t="shared" si="135"/>
        <v>1108000</v>
      </c>
      <c r="P178" s="19">
        <f t="shared" si="179"/>
        <v>1108000</v>
      </c>
      <c r="Q178" s="19">
        <f t="shared" si="179"/>
        <v>0</v>
      </c>
      <c r="R178" s="16">
        <f t="shared" si="141"/>
        <v>1108000</v>
      </c>
      <c r="S178" s="19">
        <f t="shared" si="179"/>
        <v>0</v>
      </c>
      <c r="T178" s="16">
        <f t="shared" si="142"/>
        <v>1108000</v>
      </c>
      <c r="U178" s="16">
        <f t="shared" si="180"/>
        <v>1108000</v>
      </c>
      <c r="V178" s="19">
        <f t="shared" si="180"/>
        <v>0</v>
      </c>
      <c r="W178" s="18">
        <f t="shared" si="146"/>
        <v>1108000</v>
      </c>
    </row>
    <row r="179" spans="1:23" ht="15.75" x14ac:dyDescent="0.25">
      <c r="A179" s="10" t="s">
        <v>92</v>
      </c>
      <c r="B179" s="8" t="s">
        <v>82</v>
      </c>
      <c r="C179" s="9" t="s">
        <v>12</v>
      </c>
      <c r="D179" s="9" t="s">
        <v>19</v>
      </c>
      <c r="E179" s="9" t="s">
        <v>248</v>
      </c>
      <c r="F179" s="8">
        <v>500</v>
      </c>
      <c r="G179" s="19">
        <f t="shared" si="178"/>
        <v>1108000</v>
      </c>
      <c r="H179" s="19">
        <f t="shared" si="178"/>
        <v>0</v>
      </c>
      <c r="I179" s="17">
        <f t="shared" si="145"/>
        <v>1108000</v>
      </c>
      <c r="J179" s="19">
        <f t="shared" si="178"/>
        <v>0</v>
      </c>
      <c r="K179" s="17">
        <f t="shared" si="140"/>
        <v>1108000</v>
      </c>
      <c r="L179" s="19">
        <f t="shared" si="178"/>
        <v>0</v>
      </c>
      <c r="M179" s="17">
        <f t="shared" si="134"/>
        <v>1108000</v>
      </c>
      <c r="N179" s="19">
        <f t="shared" si="178"/>
        <v>0</v>
      </c>
      <c r="O179" s="17">
        <f t="shared" si="135"/>
        <v>1108000</v>
      </c>
      <c r="P179" s="19">
        <f t="shared" si="179"/>
        <v>1108000</v>
      </c>
      <c r="Q179" s="19">
        <f t="shared" si="179"/>
        <v>0</v>
      </c>
      <c r="R179" s="16">
        <f t="shared" si="141"/>
        <v>1108000</v>
      </c>
      <c r="S179" s="19">
        <f t="shared" si="179"/>
        <v>0</v>
      </c>
      <c r="T179" s="16">
        <f t="shared" si="142"/>
        <v>1108000</v>
      </c>
      <c r="U179" s="16">
        <f t="shared" si="180"/>
        <v>1108000</v>
      </c>
      <c r="V179" s="19">
        <f t="shared" si="180"/>
        <v>0</v>
      </c>
      <c r="W179" s="18">
        <f t="shared" si="146"/>
        <v>1108000</v>
      </c>
    </row>
    <row r="180" spans="1:23" ht="15.75" x14ac:dyDescent="0.25">
      <c r="A180" s="10" t="s">
        <v>93</v>
      </c>
      <c r="B180" s="8" t="s">
        <v>82</v>
      </c>
      <c r="C180" s="9" t="s">
        <v>12</v>
      </c>
      <c r="D180" s="9" t="s">
        <v>19</v>
      </c>
      <c r="E180" s="9" t="s">
        <v>248</v>
      </c>
      <c r="F180" s="8" t="s">
        <v>94</v>
      </c>
      <c r="G180" s="19">
        <v>1108000</v>
      </c>
      <c r="H180" s="19"/>
      <c r="I180" s="17">
        <f t="shared" si="145"/>
        <v>1108000</v>
      </c>
      <c r="J180" s="19"/>
      <c r="K180" s="17">
        <f t="shared" si="140"/>
        <v>1108000</v>
      </c>
      <c r="L180" s="19"/>
      <c r="M180" s="17">
        <f t="shared" si="134"/>
        <v>1108000</v>
      </c>
      <c r="N180" s="19"/>
      <c r="O180" s="17">
        <f t="shared" si="135"/>
        <v>1108000</v>
      </c>
      <c r="P180" s="19">
        <v>1108000</v>
      </c>
      <c r="Q180" s="19"/>
      <c r="R180" s="16">
        <f t="shared" si="141"/>
        <v>1108000</v>
      </c>
      <c r="S180" s="19"/>
      <c r="T180" s="16">
        <f t="shared" si="142"/>
        <v>1108000</v>
      </c>
      <c r="U180" s="16">
        <v>1108000</v>
      </c>
      <c r="V180" s="19"/>
      <c r="W180" s="18">
        <f t="shared" si="146"/>
        <v>1108000</v>
      </c>
    </row>
    <row r="181" spans="1:23" ht="15.75" x14ac:dyDescent="0.25">
      <c r="A181" s="10" t="s">
        <v>95</v>
      </c>
      <c r="B181" s="8" t="s">
        <v>82</v>
      </c>
      <c r="C181" s="9" t="s">
        <v>12</v>
      </c>
      <c r="D181" s="9" t="s">
        <v>21</v>
      </c>
      <c r="E181" s="9"/>
      <c r="F181" s="8"/>
      <c r="G181" s="19">
        <f t="shared" ref="G181:N183" si="181">G182</f>
        <v>3000000</v>
      </c>
      <c r="H181" s="19">
        <f t="shared" si="181"/>
        <v>0</v>
      </c>
      <c r="I181" s="17">
        <f t="shared" si="145"/>
        <v>3000000</v>
      </c>
      <c r="J181" s="19">
        <f t="shared" si="181"/>
        <v>1183134.5699999998</v>
      </c>
      <c r="K181" s="17">
        <f t="shared" si="140"/>
        <v>4183134.57</v>
      </c>
      <c r="L181" s="19">
        <f t="shared" si="181"/>
        <v>0</v>
      </c>
      <c r="M181" s="17">
        <f t="shared" si="134"/>
        <v>4183134.57</v>
      </c>
      <c r="N181" s="19">
        <f t="shared" si="181"/>
        <v>0</v>
      </c>
      <c r="O181" s="17">
        <f t="shared" si="135"/>
        <v>4183134.57</v>
      </c>
      <c r="P181" s="19">
        <f t="shared" ref="P181:S183" si="182">P182</f>
        <v>0</v>
      </c>
      <c r="Q181" s="19">
        <f t="shared" si="182"/>
        <v>0</v>
      </c>
      <c r="R181" s="16">
        <f t="shared" si="141"/>
        <v>0</v>
      </c>
      <c r="S181" s="19">
        <f t="shared" si="182"/>
        <v>0</v>
      </c>
      <c r="T181" s="16">
        <f t="shared" si="142"/>
        <v>0</v>
      </c>
      <c r="U181" s="16">
        <f t="shared" ref="U181:V183" si="183">U182</f>
        <v>0</v>
      </c>
      <c r="V181" s="19">
        <f t="shared" si="183"/>
        <v>0</v>
      </c>
      <c r="W181" s="18">
        <f t="shared" si="146"/>
        <v>0</v>
      </c>
    </row>
    <row r="182" spans="1:23" ht="47.25" x14ac:dyDescent="0.25">
      <c r="A182" s="10" t="s">
        <v>96</v>
      </c>
      <c r="B182" s="8" t="s">
        <v>82</v>
      </c>
      <c r="C182" s="9" t="s">
        <v>12</v>
      </c>
      <c r="D182" s="9" t="s">
        <v>21</v>
      </c>
      <c r="E182" s="9" t="s">
        <v>249</v>
      </c>
      <c r="F182" s="8"/>
      <c r="G182" s="19">
        <f t="shared" si="181"/>
        <v>3000000</v>
      </c>
      <c r="H182" s="19">
        <f t="shared" si="181"/>
        <v>0</v>
      </c>
      <c r="I182" s="17">
        <f t="shared" si="145"/>
        <v>3000000</v>
      </c>
      <c r="J182" s="19">
        <f t="shared" si="181"/>
        <v>1183134.5699999998</v>
      </c>
      <c r="K182" s="17">
        <f t="shared" si="140"/>
        <v>4183134.57</v>
      </c>
      <c r="L182" s="19">
        <f t="shared" si="181"/>
        <v>0</v>
      </c>
      <c r="M182" s="17">
        <f t="shared" si="134"/>
        <v>4183134.57</v>
      </c>
      <c r="N182" s="19">
        <f t="shared" si="181"/>
        <v>0</v>
      </c>
      <c r="O182" s="17">
        <f t="shared" si="135"/>
        <v>4183134.57</v>
      </c>
      <c r="P182" s="19">
        <f t="shared" si="182"/>
        <v>0</v>
      </c>
      <c r="Q182" s="19">
        <f t="shared" si="182"/>
        <v>0</v>
      </c>
      <c r="R182" s="16">
        <f t="shared" si="141"/>
        <v>0</v>
      </c>
      <c r="S182" s="19">
        <f t="shared" si="182"/>
        <v>0</v>
      </c>
      <c r="T182" s="16">
        <f t="shared" si="142"/>
        <v>0</v>
      </c>
      <c r="U182" s="16">
        <f t="shared" si="183"/>
        <v>0</v>
      </c>
      <c r="V182" s="19">
        <f t="shared" si="183"/>
        <v>0</v>
      </c>
      <c r="W182" s="18">
        <f t="shared" si="146"/>
        <v>0</v>
      </c>
    </row>
    <row r="183" spans="1:23" ht="15.75" x14ac:dyDescent="0.25">
      <c r="A183" s="10" t="s">
        <v>92</v>
      </c>
      <c r="B183" s="8" t="s">
        <v>82</v>
      </c>
      <c r="C183" s="9" t="s">
        <v>12</v>
      </c>
      <c r="D183" s="9" t="s">
        <v>21</v>
      </c>
      <c r="E183" s="9" t="s">
        <v>249</v>
      </c>
      <c r="F183" s="8">
        <v>500</v>
      </c>
      <c r="G183" s="19">
        <f t="shared" si="181"/>
        <v>3000000</v>
      </c>
      <c r="H183" s="19">
        <f t="shared" si="181"/>
        <v>0</v>
      </c>
      <c r="I183" s="17">
        <f t="shared" si="145"/>
        <v>3000000</v>
      </c>
      <c r="J183" s="19">
        <f t="shared" si="181"/>
        <v>1183134.5699999998</v>
      </c>
      <c r="K183" s="17">
        <f t="shared" si="140"/>
        <v>4183134.57</v>
      </c>
      <c r="L183" s="19">
        <f t="shared" si="181"/>
        <v>0</v>
      </c>
      <c r="M183" s="17">
        <f t="shared" si="134"/>
        <v>4183134.57</v>
      </c>
      <c r="N183" s="19">
        <f t="shared" si="181"/>
        <v>0</v>
      </c>
      <c r="O183" s="17">
        <f t="shared" si="135"/>
        <v>4183134.57</v>
      </c>
      <c r="P183" s="19">
        <f t="shared" si="182"/>
        <v>0</v>
      </c>
      <c r="Q183" s="19">
        <f t="shared" si="182"/>
        <v>0</v>
      </c>
      <c r="R183" s="16">
        <f t="shared" si="141"/>
        <v>0</v>
      </c>
      <c r="S183" s="19">
        <f t="shared" si="182"/>
        <v>0</v>
      </c>
      <c r="T183" s="16">
        <f t="shared" si="142"/>
        <v>0</v>
      </c>
      <c r="U183" s="16">
        <f t="shared" si="183"/>
        <v>0</v>
      </c>
      <c r="V183" s="19">
        <f t="shared" si="183"/>
        <v>0</v>
      </c>
      <c r="W183" s="18">
        <f t="shared" si="146"/>
        <v>0</v>
      </c>
    </row>
    <row r="184" spans="1:23" ht="15.75" x14ac:dyDescent="0.25">
      <c r="A184" s="10" t="s">
        <v>93</v>
      </c>
      <c r="B184" s="8" t="s">
        <v>82</v>
      </c>
      <c r="C184" s="9" t="s">
        <v>12</v>
      </c>
      <c r="D184" s="9" t="s">
        <v>21</v>
      </c>
      <c r="E184" s="9" t="s">
        <v>249</v>
      </c>
      <c r="F184" s="8" t="s">
        <v>94</v>
      </c>
      <c r="G184" s="19">
        <v>3000000</v>
      </c>
      <c r="H184" s="19"/>
      <c r="I184" s="17">
        <f t="shared" si="145"/>
        <v>3000000</v>
      </c>
      <c r="J184" s="19">
        <f>718948.6+464185.97</f>
        <v>1183134.5699999998</v>
      </c>
      <c r="K184" s="17">
        <f t="shared" si="140"/>
        <v>4183134.57</v>
      </c>
      <c r="L184" s="19"/>
      <c r="M184" s="17">
        <f t="shared" si="134"/>
        <v>4183134.57</v>
      </c>
      <c r="N184" s="19"/>
      <c r="O184" s="17">
        <f t="shared" si="135"/>
        <v>4183134.57</v>
      </c>
      <c r="P184" s="19">
        <v>0</v>
      </c>
      <c r="Q184" s="19">
        <v>0</v>
      </c>
      <c r="R184" s="16">
        <f t="shared" si="141"/>
        <v>0</v>
      </c>
      <c r="S184" s="19">
        <v>0</v>
      </c>
      <c r="T184" s="16">
        <f t="shared" si="142"/>
        <v>0</v>
      </c>
      <c r="U184" s="16">
        <v>0</v>
      </c>
      <c r="V184" s="19">
        <v>0</v>
      </c>
      <c r="W184" s="18">
        <f t="shared" si="146"/>
        <v>0</v>
      </c>
    </row>
    <row r="185" spans="1:23" ht="31.5" x14ac:dyDescent="0.25">
      <c r="A185" s="4" t="s">
        <v>97</v>
      </c>
      <c r="B185" s="8" t="s">
        <v>98</v>
      </c>
      <c r="C185" s="9"/>
      <c r="D185" s="9"/>
      <c r="E185" s="9"/>
      <c r="F185" s="8"/>
      <c r="G185" s="19">
        <f>G186+G223+G228+G257+G288+G306+G311+G358+G399</f>
        <v>146803980.93000001</v>
      </c>
      <c r="H185" s="19">
        <f>H186+H223+H228+H257+H288+H306+H311+H358+H399</f>
        <v>20766851.549999997</v>
      </c>
      <c r="I185" s="17">
        <f t="shared" si="145"/>
        <v>167570832.48000002</v>
      </c>
      <c r="J185" s="19">
        <f>J186+J223+J228+J257+J288+J306+J311+J358+J399</f>
        <v>12490240</v>
      </c>
      <c r="K185" s="17">
        <f t="shared" si="140"/>
        <v>180061072.48000002</v>
      </c>
      <c r="L185" s="19">
        <f>L186+L223+L228+L257+L288+L306+L311+L358+L399</f>
        <v>0</v>
      </c>
      <c r="M185" s="17">
        <f t="shared" si="134"/>
        <v>180061072.48000002</v>
      </c>
      <c r="N185" s="19">
        <f>N186+N223+N228+N257+N288+N306+N311+N358+N399</f>
        <v>0</v>
      </c>
      <c r="O185" s="17">
        <f t="shared" si="135"/>
        <v>180061072.48000002</v>
      </c>
      <c r="P185" s="19">
        <f>P186+P223+P228+P257+P288+P306+P311+P358+P399</f>
        <v>129040558.59999999</v>
      </c>
      <c r="Q185" s="19">
        <f>Q186+Q223+Q228+Q257+Q288+Q306+Q311+Q358+Q399</f>
        <v>0</v>
      </c>
      <c r="R185" s="16">
        <f t="shared" si="141"/>
        <v>129040558.59999999</v>
      </c>
      <c r="S185" s="19">
        <f>S186+S223+S228+S257+S288+S306+S311+S358+S399</f>
        <v>0</v>
      </c>
      <c r="T185" s="16">
        <f t="shared" si="142"/>
        <v>129040558.59999999</v>
      </c>
      <c r="U185" s="16">
        <f>U186+U223+U228+U257+U288+U306+U311+U358+U399</f>
        <v>116618507.59999999</v>
      </c>
      <c r="V185" s="19">
        <f>V186+V223+V228+V257+V288+V306+V311+V358+V399</f>
        <v>0</v>
      </c>
      <c r="W185" s="18">
        <f t="shared" si="146"/>
        <v>116618507.59999999</v>
      </c>
    </row>
    <row r="186" spans="1:23" ht="15.75" x14ac:dyDescent="0.25">
      <c r="A186" s="10" t="s">
        <v>18</v>
      </c>
      <c r="B186" s="8" t="s">
        <v>98</v>
      </c>
      <c r="C186" s="9" t="s">
        <v>19</v>
      </c>
      <c r="D186" s="9"/>
      <c r="E186" s="9"/>
      <c r="F186" s="8"/>
      <c r="G186" s="19">
        <f>G187+G212+G216</f>
        <v>32038558</v>
      </c>
      <c r="H186" s="19">
        <f>H187+H212+H216</f>
        <v>1696144</v>
      </c>
      <c r="I186" s="17">
        <f t="shared" si="145"/>
        <v>33734702</v>
      </c>
      <c r="J186" s="19">
        <f>J187+J212+J216</f>
        <v>45000</v>
      </c>
      <c r="K186" s="17">
        <f t="shared" si="140"/>
        <v>33779702</v>
      </c>
      <c r="L186" s="19">
        <f>L187+L212+L216</f>
        <v>0</v>
      </c>
      <c r="M186" s="17">
        <f t="shared" si="134"/>
        <v>33779702</v>
      </c>
      <c r="N186" s="19">
        <f>N187+N212+N216</f>
        <v>0</v>
      </c>
      <c r="O186" s="17">
        <f t="shared" si="135"/>
        <v>33779702</v>
      </c>
      <c r="P186" s="19">
        <f t="shared" ref="P186:Q186" si="184">P187+P212+P216</f>
        <v>26480683</v>
      </c>
      <c r="Q186" s="19">
        <f t="shared" si="184"/>
        <v>0</v>
      </c>
      <c r="R186" s="16">
        <f t="shared" si="141"/>
        <v>26480683</v>
      </c>
      <c r="S186" s="19">
        <f t="shared" ref="S186" si="185">S187+S212+S216</f>
        <v>0</v>
      </c>
      <c r="T186" s="16">
        <f t="shared" si="142"/>
        <v>26480683</v>
      </c>
      <c r="U186" s="16">
        <f t="shared" ref="U186:V186" si="186">U187+U212+U216</f>
        <v>26899707</v>
      </c>
      <c r="V186" s="19">
        <f t="shared" si="186"/>
        <v>0</v>
      </c>
      <c r="W186" s="18">
        <f t="shared" si="146"/>
        <v>26899707</v>
      </c>
    </row>
    <row r="187" spans="1:23" ht="94.5" x14ac:dyDescent="0.25">
      <c r="A187" s="10" t="s">
        <v>99</v>
      </c>
      <c r="B187" s="8" t="s">
        <v>98</v>
      </c>
      <c r="C187" s="9" t="s">
        <v>19</v>
      </c>
      <c r="D187" s="9" t="s">
        <v>68</v>
      </c>
      <c r="E187" s="9"/>
      <c r="F187" s="8"/>
      <c r="G187" s="19">
        <f>G188+G193+G198+G201+G204+G209</f>
        <v>27737979</v>
      </c>
      <c r="H187" s="19">
        <f>H188+H193+H198+H201+H204+H209</f>
        <v>1696144</v>
      </c>
      <c r="I187" s="17">
        <f t="shared" si="145"/>
        <v>29434123</v>
      </c>
      <c r="J187" s="19">
        <f>J188+J193+J198+J201+J204+J209</f>
        <v>0</v>
      </c>
      <c r="K187" s="17">
        <f t="shared" si="140"/>
        <v>29434123</v>
      </c>
      <c r="L187" s="19">
        <f>L188+L193+L198+L201+L204+L209</f>
        <v>0</v>
      </c>
      <c r="M187" s="17">
        <f t="shared" si="134"/>
        <v>29434123</v>
      </c>
      <c r="N187" s="19">
        <f>N188+N193+N198+N201+N204+N209</f>
        <v>0</v>
      </c>
      <c r="O187" s="17">
        <f t="shared" si="135"/>
        <v>29434123</v>
      </c>
      <c r="P187" s="19">
        <f t="shared" ref="P187:Q187" si="187">P188+P193+P198+P201+P204+P209</f>
        <v>23400429</v>
      </c>
      <c r="Q187" s="19">
        <f t="shared" si="187"/>
        <v>0</v>
      </c>
      <c r="R187" s="16">
        <f t="shared" si="141"/>
        <v>23400429</v>
      </c>
      <c r="S187" s="19">
        <f t="shared" ref="S187" si="188">S188+S193+S198+S201+S204+S209</f>
        <v>0</v>
      </c>
      <c r="T187" s="16">
        <f t="shared" si="142"/>
        <v>23400429</v>
      </c>
      <c r="U187" s="16">
        <f t="shared" ref="U187:V187" si="189">U188+U193+U198+U201+U204+U209</f>
        <v>23817773</v>
      </c>
      <c r="V187" s="19">
        <f t="shared" si="189"/>
        <v>0</v>
      </c>
      <c r="W187" s="18">
        <f t="shared" si="146"/>
        <v>23817773</v>
      </c>
    </row>
    <row r="188" spans="1:23" ht="283.5" x14ac:dyDescent="0.25">
      <c r="A188" s="10" t="s">
        <v>195</v>
      </c>
      <c r="B188" s="8" t="s">
        <v>98</v>
      </c>
      <c r="C188" s="9" t="s">
        <v>19</v>
      </c>
      <c r="D188" s="9" t="s">
        <v>68</v>
      </c>
      <c r="E188" s="9" t="s">
        <v>250</v>
      </c>
      <c r="F188" s="8"/>
      <c r="G188" s="19">
        <v>783270</v>
      </c>
      <c r="H188" s="19"/>
      <c r="I188" s="17">
        <f t="shared" si="145"/>
        <v>783270</v>
      </c>
      <c r="J188" s="19"/>
      <c r="K188" s="17">
        <f t="shared" si="140"/>
        <v>783270</v>
      </c>
      <c r="L188" s="19"/>
      <c r="M188" s="17">
        <f t="shared" si="134"/>
        <v>783270</v>
      </c>
      <c r="N188" s="19"/>
      <c r="O188" s="17">
        <f t="shared" si="135"/>
        <v>783270</v>
      </c>
      <c r="P188" s="19">
        <v>783270</v>
      </c>
      <c r="Q188" s="19"/>
      <c r="R188" s="16">
        <f t="shared" si="141"/>
        <v>783270</v>
      </c>
      <c r="S188" s="19"/>
      <c r="T188" s="16">
        <f t="shared" si="142"/>
        <v>783270</v>
      </c>
      <c r="U188" s="16">
        <v>783270</v>
      </c>
      <c r="V188" s="19"/>
      <c r="W188" s="18">
        <f t="shared" si="146"/>
        <v>783270</v>
      </c>
    </row>
    <row r="189" spans="1:23" ht="110.25" x14ac:dyDescent="0.25">
      <c r="A189" s="3" t="s">
        <v>23</v>
      </c>
      <c r="B189" s="8" t="s">
        <v>98</v>
      </c>
      <c r="C189" s="9" t="s">
        <v>19</v>
      </c>
      <c r="D189" s="9" t="s">
        <v>68</v>
      </c>
      <c r="E189" s="9" t="s">
        <v>250</v>
      </c>
      <c r="F189" s="8">
        <v>100</v>
      </c>
      <c r="G189" s="19">
        <f>G190</f>
        <v>522201</v>
      </c>
      <c r="H189" s="19">
        <f>H190</f>
        <v>0</v>
      </c>
      <c r="I189" s="17">
        <f t="shared" si="145"/>
        <v>522201</v>
      </c>
      <c r="J189" s="19">
        <f>J190</f>
        <v>0</v>
      </c>
      <c r="K189" s="17">
        <f t="shared" si="140"/>
        <v>522201</v>
      </c>
      <c r="L189" s="19">
        <f>L190</f>
        <v>0</v>
      </c>
      <c r="M189" s="17">
        <f t="shared" si="134"/>
        <v>522201</v>
      </c>
      <c r="N189" s="19">
        <f>N190</f>
        <v>0</v>
      </c>
      <c r="O189" s="17">
        <f t="shared" si="135"/>
        <v>522201</v>
      </c>
      <c r="P189" s="19">
        <f t="shared" ref="P189:S189" si="190">P190</f>
        <v>543067</v>
      </c>
      <c r="Q189" s="19">
        <f t="shared" si="190"/>
        <v>0</v>
      </c>
      <c r="R189" s="16">
        <f t="shared" si="141"/>
        <v>543067</v>
      </c>
      <c r="S189" s="19">
        <f t="shared" si="190"/>
        <v>0</v>
      </c>
      <c r="T189" s="16">
        <f t="shared" si="142"/>
        <v>543067</v>
      </c>
      <c r="U189" s="16">
        <f t="shared" ref="U189:V189" si="191">U190</f>
        <v>564789</v>
      </c>
      <c r="V189" s="19">
        <f t="shared" si="191"/>
        <v>0</v>
      </c>
      <c r="W189" s="18">
        <f t="shared" si="146"/>
        <v>564789</v>
      </c>
    </row>
    <row r="190" spans="1:23" ht="47.25" x14ac:dyDescent="0.25">
      <c r="A190" s="10" t="s">
        <v>24</v>
      </c>
      <c r="B190" s="8" t="s">
        <v>98</v>
      </c>
      <c r="C190" s="9" t="s">
        <v>19</v>
      </c>
      <c r="D190" s="9" t="s">
        <v>68</v>
      </c>
      <c r="E190" s="9" t="s">
        <v>250</v>
      </c>
      <c r="F190" s="8" t="s">
        <v>25</v>
      </c>
      <c r="G190" s="19">
        <v>522201</v>
      </c>
      <c r="H190" s="19"/>
      <c r="I190" s="17">
        <f t="shared" si="145"/>
        <v>522201</v>
      </c>
      <c r="J190" s="19"/>
      <c r="K190" s="17">
        <f t="shared" si="140"/>
        <v>522201</v>
      </c>
      <c r="L190" s="19"/>
      <c r="M190" s="17">
        <f t="shared" si="134"/>
        <v>522201</v>
      </c>
      <c r="N190" s="19"/>
      <c r="O190" s="17">
        <f t="shared" si="135"/>
        <v>522201</v>
      </c>
      <c r="P190" s="19">
        <v>543067</v>
      </c>
      <c r="Q190" s="19"/>
      <c r="R190" s="16">
        <f t="shared" si="141"/>
        <v>543067</v>
      </c>
      <c r="S190" s="19"/>
      <c r="T190" s="16">
        <f t="shared" si="142"/>
        <v>543067</v>
      </c>
      <c r="U190" s="16">
        <v>564789</v>
      </c>
      <c r="V190" s="19"/>
      <c r="W190" s="18">
        <f t="shared" si="146"/>
        <v>564789</v>
      </c>
    </row>
    <row r="191" spans="1:23" ht="47.25" x14ac:dyDescent="0.25">
      <c r="A191" s="3" t="s">
        <v>29</v>
      </c>
      <c r="B191" s="8" t="s">
        <v>98</v>
      </c>
      <c r="C191" s="9" t="s">
        <v>19</v>
      </c>
      <c r="D191" s="9" t="s">
        <v>68</v>
      </c>
      <c r="E191" s="9" t="s">
        <v>250</v>
      </c>
      <c r="F191" s="8">
        <v>200</v>
      </c>
      <c r="G191" s="19">
        <f>G192</f>
        <v>261069</v>
      </c>
      <c r="H191" s="19">
        <f>H192</f>
        <v>0</v>
      </c>
      <c r="I191" s="17">
        <f t="shared" si="145"/>
        <v>261069</v>
      </c>
      <c r="J191" s="19">
        <f>J192</f>
        <v>0</v>
      </c>
      <c r="K191" s="17">
        <f t="shared" si="140"/>
        <v>261069</v>
      </c>
      <c r="L191" s="19">
        <f>L192</f>
        <v>0</v>
      </c>
      <c r="M191" s="17">
        <f t="shared" si="134"/>
        <v>261069</v>
      </c>
      <c r="N191" s="19">
        <f>N192</f>
        <v>0</v>
      </c>
      <c r="O191" s="17">
        <f t="shared" si="135"/>
        <v>261069</v>
      </c>
      <c r="P191" s="19">
        <f t="shared" ref="P191:S191" si="192">P192</f>
        <v>240203</v>
      </c>
      <c r="Q191" s="19">
        <f t="shared" si="192"/>
        <v>0</v>
      </c>
      <c r="R191" s="16">
        <f t="shared" si="141"/>
        <v>240203</v>
      </c>
      <c r="S191" s="19">
        <f t="shared" si="192"/>
        <v>0</v>
      </c>
      <c r="T191" s="16">
        <f t="shared" si="142"/>
        <v>240203</v>
      </c>
      <c r="U191" s="16">
        <f t="shared" ref="U191:V191" si="193">U192</f>
        <v>218481</v>
      </c>
      <c r="V191" s="19">
        <f t="shared" si="193"/>
        <v>0</v>
      </c>
      <c r="W191" s="18">
        <f t="shared" si="146"/>
        <v>218481</v>
      </c>
    </row>
    <row r="192" spans="1:23" ht="47.25" x14ac:dyDescent="0.25">
      <c r="A192" s="10" t="s">
        <v>30</v>
      </c>
      <c r="B192" s="8" t="s">
        <v>98</v>
      </c>
      <c r="C192" s="9" t="s">
        <v>19</v>
      </c>
      <c r="D192" s="9" t="s">
        <v>68</v>
      </c>
      <c r="E192" s="9" t="s">
        <v>250</v>
      </c>
      <c r="F192" s="8" t="s">
        <v>31</v>
      </c>
      <c r="G192" s="19">
        <v>261069</v>
      </c>
      <c r="H192" s="19"/>
      <c r="I192" s="17">
        <f t="shared" si="145"/>
        <v>261069</v>
      </c>
      <c r="J192" s="19"/>
      <c r="K192" s="17">
        <f t="shared" si="140"/>
        <v>261069</v>
      </c>
      <c r="L192" s="19"/>
      <c r="M192" s="17">
        <f t="shared" si="134"/>
        <v>261069</v>
      </c>
      <c r="N192" s="19"/>
      <c r="O192" s="17">
        <f t="shared" si="135"/>
        <v>261069</v>
      </c>
      <c r="P192" s="19">
        <v>240203</v>
      </c>
      <c r="Q192" s="19"/>
      <c r="R192" s="16">
        <f t="shared" si="141"/>
        <v>240203</v>
      </c>
      <c r="S192" s="19"/>
      <c r="T192" s="16">
        <f t="shared" si="142"/>
        <v>240203</v>
      </c>
      <c r="U192" s="16">
        <v>218481</v>
      </c>
      <c r="V192" s="19"/>
      <c r="W192" s="18">
        <f t="shared" si="146"/>
        <v>218481</v>
      </c>
    </row>
    <row r="193" spans="1:23" ht="267.75" x14ac:dyDescent="0.25">
      <c r="A193" s="10" t="s">
        <v>196</v>
      </c>
      <c r="B193" s="8" t="s">
        <v>98</v>
      </c>
      <c r="C193" s="9" t="s">
        <v>19</v>
      </c>
      <c r="D193" s="9" t="s">
        <v>68</v>
      </c>
      <c r="E193" s="9" t="s">
        <v>251</v>
      </c>
      <c r="F193" s="8"/>
      <c r="G193" s="19">
        <f>G194+G196</f>
        <v>522380</v>
      </c>
      <c r="H193" s="19">
        <f>H194+H196</f>
        <v>0</v>
      </c>
      <c r="I193" s="17">
        <f t="shared" si="145"/>
        <v>522380</v>
      </c>
      <c r="J193" s="19">
        <f>J194+J196</f>
        <v>0</v>
      </c>
      <c r="K193" s="17">
        <f t="shared" si="140"/>
        <v>522380</v>
      </c>
      <c r="L193" s="19">
        <f>L194+L196</f>
        <v>0</v>
      </c>
      <c r="M193" s="17">
        <f t="shared" si="134"/>
        <v>522380</v>
      </c>
      <c r="N193" s="19">
        <f>N194+N196</f>
        <v>0</v>
      </c>
      <c r="O193" s="17">
        <f t="shared" si="135"/>
        <v>522380</v>
      </c>
      <c r="P193" s="19">
        <f t="shared" ref="P193:Q193" si="194">P194+P196</f>
        <v>522380</v>
      </c>
      <c r="Q193" s="19">
        <f t="shared" si="194"/>
        <v>0</v>
      </c>
      <c r="R193" s="16">
        <f t="shared" si="141"/>
        <v>522380</v>
      </c>
      <c r="S193" s="19">
        <f t="shared" ref="S193" si="195">S194+S196</f>
        <v>0</v>
      </c>
      <c r="T193" s="16">
        <f t="shared" si="142"/>
        <v>522380</v>
      </c>
      <c r="U193" s="16">
        <f t="shared" ref="U193:V193" si="196">U194+U196</f>
        <v>522380</v>
      </c>
      <c r="V193" s="19">
        <f t="shared" si="196"/>
        <v>0</v>
      </c>
      <c r="W193" s="18">
        <f t="shared" si="146"/>
        <v>522380</v>
      </c>
    </row>
    <row r="194" spans="1:23" ht="110.25" x14ac:dyDescent="0.25">
      <c r="A194" s="3" t="s">
        <v>23</v>
      </c>
      <c r="B194" s="8" t="s">
        <v>98</v>
      </c>
      <c r="C194" s="9" t="s">
        <v>19</v>
      </c>
      <c r="D194" s="9" t="s">
        <v>68</v>
      </c>
      <c r="E194" s="9" t="s">
        <v>251</v>
      </c>
      <c r="F194" s="8">
        <v>100</v>
      </c>
      <c r="G194" s="19">
        <f>G195</f>
        <v>323047</v>
      </c>
      <c r="H194" s="19">
        <f>H195</f>
        <v>0</v>
      </c>
      <c r="I194" s="17">
        <f t="shared" si="145"/>
        <v>323047</v>
      </c>
      <c r="J194" s="19">
        <f>J195</f>
        <v>0</v>
      </c>
      <c r="K194" s="17">
        <f t="shared" si="140"/>
        <v>323047</v>
      </c>
      <c r="L194" s="19">
        <f>L195</f>
        <v>0</v>
      </c>
      <c r="M194" s="17">
        <f t="shared" si="134"/>
        <v>323047</v>
      </c>
      <c r="N194" s="19">
        <f>N195</f>
        <v>0</v>
      </c>
      <c r="O194" s="17">
        <f t="shared" si="135"/>
        <v>323047</v>
      </c>
      <c r="P194" s="19">
        <f t="shared" ref="P194:S194" si="197">P195</f>
        <v>335995</v>
      </c>
      <c r="Q194" s="19">
        <f t="shared" si="197"/>
        <v>0</v>
      </c>
      <c r="R194" s="16">
        <f t="shared" si="141"/>
        <v>335995</v>
      </c>
      <c r="S194" s="19">
        <f t="shared" si="197"/>
        <v>0</v>
      </c>
      <c r="T194" s="16">
        <f t="shared" si="142"/>
        <v>335995</v>
      </c>
      <c r="U194" s="16">
        <f t="shared" ref="U194:V194" si="198">U195</f>
        <v>349436</v>
      </c>
      <c r="V194" s="19">
        <f t="shared" si="198"/>
        <v>0</v>
      </c>
      <c r="W194" s="18">
        <f t="shared" si="146"/>
        <v>349436</v>
      </c>
    </row>
    <row r="195" spans="1:23" ht="47.25" x14ac:dyDescent="0.25">
      <c r="A195" s="10" t="s">
        <v>24</v>
      </c>
      <c r="B195" s="8" t="s">
        <v>98</v>
      </c>
      <c r="C195" s="9" t="s">
        <v>19</v>
      </c>
      <c r="D195" s="9" t="s">
        <v>68</v>
      </c>
      <c r="E195" s="9" t="s">
        <v>251</v>
      </c>
      <c r="F195" s="8" t="s">
        <v>25</v>
      </c>
      <c r="G195" s="19">
        <v>323047</v>
      </c>
      <c r="H195" s="19"/>
      <c r="I195" s="17">
        <f t="shared" si="145"/>
        <v>323047</v>
      </c>
      <c r="J195" s="19"/>
      <c r="K195" s="17">
        <f t="shared" si="140"/>
        <v>323047</v>
      </c>
      <c r="L195" s="19"/>
      <c r="M195" s="17">
        <f t="shared" si="134"/>
        <v>323047</v>
      </c>
      <c r="N195" s="19"/>
      <c r="O195" s="17">
        <f t="shared" si="135"/>
        <v>323047</v>
      </c>
      <c r="P195" s="19">
        <v>335995</v>
      </c>
      <c r="Q195" s="19"/>
      <c r="R195" s="16">
        <f t="shared" si="141"/>
        <v>335995</v>
      </c>
      <c r="S195" s="19"/>
      <c r="T195" s="16">
        <f t="shared" si="142"/>
        <v>335995</v>
      </c>
      <c r="U195" s="16">
        <v>349436</v>
      </c>
      <c r="V195" s="19"/>
      <c r="W195" s="18">
        <f t="shared" si="146"/>
        <v>349436</v>
      </c>
    </row>
    <row r="196" spans="1:23" ht="47.25" x14ac:dyDescent="0.25">
      <c r="A196" s="3" t="s">
        <v>29</v>
      </c>
      <c r="B196" s="8" t="s">
        <v>98</v>
      </c>
      <c r="C196" s="9" t="s">
        <v>19</v>
      </c>
      <c r="D196" s="9" t="s">
        <v>68</v>
      </c>
      <c r="E196" s="9" t="s">
        <v>251</v>
      </c>
      <c r="F196" s="8">
        <v>200</v>
      </c>
      <c r="G196" s="19">
        <f>G197</f>
        <v>199333</v>
      </c>
      <c r="H196" s="19">
        <f>H197</f>
        <v>0</v>
      </c>
      <c r="I196" s="17">
        <f t="shared" si="145"/>
        <v>199333</v>
      </c>
      <c r="J196" s="19">
        <f>J197</f>
        <v>0</v>
      </c>
      <c r="K196" s="17">
        <f t="shared" si="140"/>
        <v>199333</v>
      </c>
      <c r="L196" s="19">
        <f>L197</f>
        <v>0</v>
      </c>
      <c r="M196" s="17">
        <f t="shared" si="134"/>
        <v>199333</v>
      </c>
      <c r="N196" s="19">
        <f>N197</f>
        <v>0</v>
      </c>
      <c r="O196" s="17">
        <f t="shared" si="135"/>
        <v>199333</v>
      </c>
      <c r="P196" s="19">
        <f t="shared" ref="P196:S196" si="199">P197</f>
        <v>186385</v>
      </c>
      <c r="Q196" s="19">
        <f t="shared" si="199"/>
        <v>0</v>
      </c>
      <c r="R196" s="16">
        <f t="shared" si="141"/>
        <v>186385</v>
      </c>
      <c r="S196" s="19">
        <f t="shared" si="199"/>
        <v>0</v>
      </c>
      <c r="T196" s="16">
        <f t="shared" si="142"/>
        <v>186385</v>
      </c>
      <c r="U196" s="16">
        <f t="shared" ref="U196:V196" si="200">U197</f>
        <v>172944</v>
      </c>
      <c r="V196" s="19">
        <f t="shared" si="200"/>
        <v>0</v>
      </c>
      <c r="W196" s="18">
        <f t="shared" si="146"/>
        <v>172944</v>
      </c>
    </row>
    <row r="197" spans="1:23" ht="47.25" x14ac:dyDescent="0.25">
      <c r="A197" s="10" t="s">
        <v>30</v>
      </c>
      <c r="B197" s="8" t="s">
        <v>98</v>
      </c>
      <c r="C197" s="9" t="s">
        <v>19</v>
      </c>
      <c r="D197" s="9" t="s">
        <v>68</v>
      </c>
      <c r="E197" s="9" t="s">
        <v>251</v>
      </c>
      <c r="F197" s="8" t="s">
        <v>31</v>
      </c>
      <c r="G197" s="19">
        <v>199333</v>
      </c>
      <c r="H197" s="19"/>
      <c r="I197" s="17">
        <f t="shared" si="145"/>
        <v>199333</v>
      </c>
      <c r="J197" s="19"/>
      <c r="K197" s="17">
        <f t="shared" si="140"/>
        <v>199333</v>
      </c>
      <c r="L197" s="19"/>
      <c r="M197" s="17">
        <f t="shared" si="134"/>
        <v>199333</v>
      </c>
      <c r="N197" s="19"/>
      <c r="O197" s="17">
        <f t="shared" si="135"/>
        <v>199333</v>
      </c>
      <c r="P197" s="19">
        <v>186385</v>
      </c>
      <c r="Q197" s="19"/>
      <c r="R197" s="16">
        <f t="shared" si="141"/>
        <v>186385</v>
      </c>
      <c r="S197" s="19"/>
      <c r="T197" s="16">
        <f t="shared" si="142"/>
        <v>186385</v>
      </c>
      <c r="U197" s="16">
        <v>172944</v>
      </c>
      <c r="V197" s="19"/>
      <c r="W197" s="18">
        <f t="shared" si="146"/>
        <v>172944</v>
      </c>
    </row>
    <row r="198" spans="1:23" ht="320.25" customHeight="1" x14ac:dyDescent="0.25">
      <c r="A198" s="10" t="s">
        <v>197</v>
      </c>
      <c r="B198" s="8" t="s">
        <v>98</v>
      </c>
      <c r="C198" s="9" t="s">
        <v>19</v>
      </c>
      <c r="D198" s="9" t="s">
        <v>68</v>
      </c>
      <c r="E198" s="9" t="s">
        <v>252</v>
      </c>
      <c r="F198" s="8"/>
      <c r="G198" s="19">
        <f>G199</f>
        <v>200</v>
      </c>
      <c r="H198" s="19">
        <f t="shared" ref="H198:V198" si="201">H199</f>
        <v>0</v>
      </c>
      <c r="I198" s="17">
        <f t="shared" si="145"/>
        <v>200</v>
      </c>
      <c r="J198" s="19">
        <f t="shared" si="201"/>
        <v>0</v>
      </c>
      <c r="K198" s="17">
        <f t="shared" si="140"/>
        <v>200</v>
      </c>
      <c r="L198" s="19">
        <f t="shared" si="201"/>
        <v>0</v>
      </c>
      <c r="M198" s="17">
        <f t="shared" si="134"/>
        <v>200</v>
      </c>
      <c r="N198" s="19">
        <f t="shared" si="201"/>
        <v>0</v>
      </c>
      <c r="O198" s="17">
        <f t="shared" si="135"/>
        <v>200</v>
      </c>
      <c r="P198" s="19">
        <f t="shared" si="201"/>
        <v>200</v>
      </c>
      <c r="Q198" s="19">
        <f t="shared" si="201"/>
        <v>0</v>
      </c>
      <c r="R198" s="16">
        <f t="shared" si="141"/>
        <v>200</v>
      </c>
      <c r="S198" s="19">
        <f t="shared" si="201"/>
        <v>0</v>
      </c>
      <c r="T198" s="16">
        <f t="shared" si="142"/>
        <v>200</v>
      </c>
      <c r="U198" s="16">
        <f t="shared" si="201"/>
        <v>200</v>
      </c>
      <c r="V198" s="19">
        <f t="shared" si="201"/>
        <v>0</v>
      </c>
      <c r="W198" s="18">
        <f t="shared" si="146"/>
        <v>200</v>
      </c>
    </row>
    <row r="199" spans="1:23" ht="15.75" x14ac:dyDescent="0.25">
      <c r="A199" s="3" t="s">
        <v>92</v>
      </c>
      <c r="B199" s="8" t="s">
        <v>98</v>
      </c>
      <c r="C199" s="9" t="s">
        <v>19</v>
      </c>
      <c r="D199" s="9" t="s">
        <v>68</v>
      </c>
      <c r="E199" s="9" t="s">
        <v>252</v>
      </c>
      <c r="F199" s="8">
        <v>500</v>
      </c>
      <c r="G199" s="19">
        <f>G200</f>
        <v>200</v>
      </c>
      <c r="H199" s="19">
        <f>H200</f>
        <v>0</v>
      </c>
      <c r="I199" s="17">
        <f t="shared" si="145"/>
        <v>200</v>
      </c>
      <c r="J199" s="19">
        <f>J200</f>
        <v>0</v>
      </c>
      <c r="K199" s="17">
        <f t="shared" si="140"/>
        <v>200</v>
      </c>
      <c r="L199" s="19">
        <f>L200</f>
        <v>0</v>
      </c>
      <c r="M199" s="17">
        <f t="shared" si="134"/>
        <v>200</v>
      </c>
      <c r="N199" s="19">
        <f>N200</f>
        <v>0</v>
      </c>
      <c r="O199" s="17">
        <f t="shared" si="135"/>
        <v>200</v>
      </c>
      <c r="P199" s="19">
        <f t="shared" ref="P199:S199" si="202">P200</f>
        <v>200</v>
      </c>
      <c r="Q199" s="19">
        <f t="shared" si="202"/>
        <v>0</v>
      </c>
      <c r="R199" s="16">
        <f t="shared" si="141"/>
        <v>200</v>
      </c>
      <c r="S199" s="19">
        <f t="shared" si="202"/>
        <v>0</v>
      </c>
      <c r="T199" s="16">
        <f t="shared" si="142"/>
        <v>200</v>
      </c>
      <c r="U199" s="16">
        <f t="shared" ref="U199:V199" si="203">U200</f>
        <v>200</v>
      </c>
      <c r="V199" s="19">
        <f t="shared" si="203"/>
        <v>0</v>
      </c>
      <c r="W199" s="18">
        <f t="shared" si="146"/>
        <v>200</v>
      </c>
    </row>
    <row r="200" spans="1:23" ht="15.75" x14ac:dyDescent="0.25">
      <c r="A200" s="10" t="s">
        <v>104</v>
      </c>
      <c r="B200" s="8" t="s">
        <v>98</v>
      </c>
      <c r="C200" s="9" t="s">
        <v>19</v>
      </c>
      <c r="D200" s="9" t="s">
        <v>68</v>
      </c>
      <c r="E200" s="9" t="s">
        <v>252</v>
      </c>
      <c r="F200" s="8" t="s">
        <v>105</v>
      </c>
      <c r="G200" s="19">
        <v>200</v>
      </c>
      <c r="H200" s="19"/>
      <c r="I200" s="17">
        <f t="shared" si="145"/>
        <v>200</v>
      </c>
      <c r="J200" s="19"/>
      <c r="K200" s="17">
        <f t="shared" si="140"/>
        <v>200</v>
      </c>
      <c r="L200" s="19"/>
      <c r="M200" s="17">
        <f t="shared" si="134"/>
        <v>200</v>
      </c>
      <c r="N200" s="19"/>
      <c r="O200" s="17">
        <f t="shared" si="135"/>
        <v>200</v>
      </c>
      <c r="P200" s="19">
        <v>200</v>
      </c>
      <c r="Q200" s="19"/>
      <c r="R200" s="16">
        <f t="shared" si="141"/>
        <v>200</v>
      </c>
      <c r="S200" s="19"/>
      <c r="T200" s="16">
        <f t="shared" si="142"/>
        <v>200</v>
      </c>
      <c r="U200" s="16">
        <v>200</v>
      </c>
      <c r="V200" s="19"/>
      <c r="W200" s="18">
        <f t="shared" si="146"/>
        <v>200</v>
      </c>
    </row>
    <row r="201" spans="1:23" ht="63" x14ac:dyDescent="0.25">
      <c r="A201" s="10" t="s">
        <v>100</v>
      </c>
      <c r="B201" s="8" t="s">
        <v>98</v>
      </c>
      <c r="C201" s="9" t="s">
        <v>19</v>
      </c>
      <c r="D201" s="9" t="s">
        <v>68</v>
      </c>
      <c r="E201" s="9" t="s">
        <v>253</v>
      </c>
      <c r="F201" s="8"/>
      <c r="G201" s="19">
        <f>G202</f>
        <v>1506979</v>
      </c>
      <c r="H201" s="19">
        <f>H202</f>
        <v>0</v>
      </c>
      <c r="I201" s="17">
        <f t="shared" si="145"/>
        <v>1506979</v>
      </c>
      <c r="J201" s="19">
        <f>J202</f>
        <v>0</v>
      </c>
      <c r="K201" s="17">
        <f t="shared" si="140"/>
        <v>1506979</v>
      </c>
      <c r="L201" s="19">
        <f>L202</f>
        <v>0</v>
      </c>
      <c r="M201" s="17">
        <f t="shared" si="134"/>
        <v>1506979</v>
      </c>
      <c r="N201" s="19">
        <f>N202</f>
        <v>0</v>
      </c>
      <c r="O201" s="17">
        <f t="shared" si="135"/>
        <v>1506979</v>
      </c>
      <c r="P201" s="19">
        <f t="shared" ref="P201:S202" si="204">P202</f>
        <v>1506979</v>
      </c>
      <c r="Q201" s="19">
        <f t="shared" si="204"/>
        <v>0</v>
      </c>
      <c r="R201" s="16">
        <f t="shared" si="141"/>
        <v>1506979</v>
      </c>
      <c r="S201" s="19">
        <f t="shared" si="204"/>
        <v>0</v>
      </c>
      <c r="T201" s="16">
        <f t="shared" si="142"/>
        <v>1506979</v>
      </c>
      <c r="U201" s="16">
        <f t="shared" ref="U201:V202" si="205">U202</f>
        <v>1506979</v>
      </c>
      <c r="V201" s="19">
        <f t="shared" si="205"/>
        <v>0</v>
      </c>
      <c r="W201" s="18">
        <f t="shared" si="146"/>
        <v>1506979</v>
      </c>
    </row>
    <row r="202" spans="1:23" ht="110.25" x14ac:dyDescent="0.25">
      <c r="A202" s="3" t="s">
        <v>23</v>
      </c>
      <c r="B202" s="8" t="s">
        <v>98</v>
      </c>
      <c r="C202" s="9" t="s">
        <v>19</v>
      </c>
      <c r="D202" s="9" t="s">
        <v>68</v>
      </c>
      <c r="E202" s="9" t="s">
        <v>253</v>
      </c>
      <c r="F202" s="8">
        <v>100</v>
      </c>
      <c r="G202" s="19">
        <f>G203</f>
        <v>1506979</v>
      </c>
      <c r="H202" s="19">
        <f>H203</f>
        <v>0</v>
      </c>
      <c r="I202" s="17">
        <f t="shared" si="145"/>
        <v>1506979</v>
      </c>
      <c r="J202" s="19">
        <f>J203</f>
        <v>0</v>
      </c>
      <c r="K202" s="17">
        <f t="shared" si="140"/>
        <v>1506979</v>
      </c>
      <c r="L202" s="19">
        <f>L203</f>
        <v>0</v>
      </c>
      <c r="M202" s="17">
        <f t="shared" si="134"/>
        <v>1506979</v>
      </c>
      <c r="N202" s="19">
        <f>N203</f>
        <v>0</v>
      </c>
      <c r="O202" s="17">
        <f t="shared" si="135"/>
        <v>1506979</v>
      </c>
      <c r="P202" s="19">
        <f t="shared" si="204"/>
        <v>1506979</v>
      </c>
      <c r="Q202" s="19">
        <f t="shared" si="204"/>
        <v>0</v>
      </c>
      <c r="R202" s="16">
        <f t="shared" si="141"/>
        <v>1506979</v>
      </c>
      <c r="S202" s="19">
        <f t="shared" si="204"/>
        <v>0</v>
      </c>
      <c r="T202" s="16">
        <f t="shared" si="142"/>
        <v>1506979</v>
      </c>
      <c r="U202" s="16">
        <f t="shared" si="205"/>
        <v>1506979</v>
      </c>
      <c r="V202" s="19">
        <f t="shared" si="205"/>
        <v>0</v>
      </c>
      <c r="W202" s="18">
        <f t="shared" si="146"/>
        <v>1506979</v>
      </c>
    </row>
    <row r="203" spans="1:23" ht="47.25" x14ac:dyDescent="0.25">
      <c r="A203" s="10" t="s">
        <v>24</v>
      </c>
      <c r="B203" s="8" t="s">
        <v>98</v>
      </c>
      <c r="C203" s="9" t="s">
        <v>19</v>
      </c>
      <c r="D203" s="9" t="s">
        <v>68</v>
      </c>
      <c r="E203" s="9" t="s">
        <v>253</v>
      </c>
      <c r="F203" s="8" t="s">
        <v>25</v>
      </c>
      <c r="G203" s="19">
        <v>1506979</v>
      </c>
      <c r="H203" s="19"/>
      <c r="I203" s="17">
        <f t="shared" si="145"/>
        <v>1506979</v>
      </c>
      <c r="J203" s="19"/>
      <c r="K203" s="17">
        <f t="shared" si="140"/>
        <v>1506979</v>
      </c>
      <c r="L203" s="19"/>
      <c r="M203" s="17">
        <f t="shared" si="134"/>
        <v>1506979</v>
      </c>
      <c r="N203" s="19"/>
      <c r="O203" s="17">
        <f t="shared" si="135"/>
        <v>1506979</v>
      </c>
      <c r="P203" s="19">
        <v>1506979</v>
      </c>
      <c r="Q203" s="19"/>
      <c r="R203" s="16">
        <f t="shared" si="141"/>
        <v>1506979</v>
      </c>
      <c r="S203" s="19"/>
      <c r="T203" s="16">
        <f t="shared" si="142"/>
        <v>1506979</v>
      </c>
      <c r="U203" s="16">
        <v>1506979</v>
      </c>
      <c r="V203" s="19"/>
      <c r="W203" s="18">
        <f t="shared" si="146"/>
        <v>1506979</v>
      </c>
    </row>
    <row r="204" spans="1:23" ht="47.25" x14ac:dyDescent="0.25">
      <c r="A204" s="10" t="s">
        <v>28</v>
      </c>
      <c r="B204" s="8" t="s">
        <v>98</v>
      </c>
      <c r="C204" s="9" t="s">
        <v>19</v>
      </c>
      <c r="D204" s="9" t="s">
        <v>68</v>
      </c>
      <c r="E204" s="9" t="s">
        <v>254</v>
      </c>
      <c r="F204" s="8"/>
      <c r="G204" s="19">
        <f>G205+G207</f>
        <v>24748150</v>
      </c>
      <c r="H204" s="19">
        <f>H205+H207</f>
        <v>1696144</v>
      </c>
      <c r="I204" s="17">
        <f t="shared" si="145"/>
        <v>26444294</v>
      </c>
      <c r="J204" s="19">
        <f>J205+J207</f>
        <v>0</v>
      </c>
      <c r="K204" s="17">
        <f t="shared" si="140"/>
        <v>26444294</v>
      </c>
      <c r="L204" s="19">
        <f>L205+L207</f>
        <v>0</v>
      </c>
      <c r="M204" s="17">
        <f t="shared" si="134"/>
        <v>26444294</v>
      </c>
      <c r="N204" s="19">
        <f>N205+N207</f>
        <v>0</v>
      </c>
      <c r="O204" s="17">
        <f t="shared" si="135"/>
        <v>26444294</v>
      </c>
      <c r="P204" s="19">
        <f t="shared" ref="P204:Q204" si="206">P205+P207</f>
        <v>20533400</v>
      </c>
      <c r="Q204" s="19">
        <f t="shared" si="206"/>
        <v>0</v>
      </c>
      <c r="R204" s="16">
        <f t="shared" si="141"/>
        <v>20533400</v>
      </c>
      <c r="S204" s="19">
        <f t="shared" ref="S204" si="207">S205+S207</f>
        <v>0</v>
      </c>
      <c r="T204" s="16">
        <f t="shared" si="142"/>
        <v>20533400</v>
      </c>
      <c r="U204" s="16">
        <f t="shared" ref="U204:V204" si="208">U205+U207</f>
        <v>20947944</v>
      </c>
      <c r="V204" s="19">
        <f t="shared" si="208"/>
        <v>0</v>
      </c>
      <c r="W204" s="18">
        <f t="shared" si="146"/>
        <v>20947944</v>
      </c>
    </row>
    <row r="205" spans="1:23" ht="110.25" x14ac:dyDescent="0.25">
      <c r="A205" s="3" t="s">
        <v>23</v>
      </c>
      <c r="B205" s="8" t="s">
        <v>98</v>
      </c>
      <c r="C205" s="9" t="s">
        <v>19</v>
      </c>
      <c r="D205" s="9" t="s">
        <v>68</v>
      </c>
      <c r="E205" s="9" t="s">
        <v>254</v>
      </c>
      <c r="F205" s="8">
        <v>100</v>
      </c>
      <c r="G205" s="19">
        <f>G206</f>
        <v>20066268</v>
      </c>
      <c r="H205" s="19">
        <f>H206</f>
        <v>0</v>
      </c>
      <c r="I205" s="17">
        <f t="shared" si="145"/>
        <v>20066268</v>
      </c>
      <c r="J205" s="19">
        <f>J206</f>
        <v>0</v>
      </c>
      <c r="K205" s="17">
        <f t="shared" si="140"/>
        <v>20066268</v>
      </c>
      <c r="L205" s="19">
        <f>L206</f>
        <v>0</v>
      </c>
      <c r="M205" s="17">
        <f t="shared" si="134"/>
        <v>20066268</v>
      </c>
      <c r="N205" s="19">
        <f>N206</f>
        <v>0</v>
      </c>
      <c r="O205" s="17">
        <f t="shared" si="135"/>
        <v>20066268</v>
      </c>
      <c r="P205" s="19">
        <f t="shared" ref="P205:S205" si="209">P206</f>
        <v>19991400</v>
      </c>
      <c r="Q205" s="19">
        <f t="shared" si="209"/>
        <v>0</v>
      </c>
      <c r="R205" s="16">
        <f t="shared" si="141"/>
        <v>19991400</v>
      </c>
      <c r="S205" s="19">
        <f t="shared" si="209"/>
        <v>0</v>
      </c>
      <c r="T205" s="16">
        <f t="shared" si="142"/>
        <v>19991400</v>
      </c>
      <c r="U205" s="16">
        <f t="shared" ref="U205:V205" si="210">U206</f>
        <v>19923444</v>
      </c>
      <c r="V205" s="19">
        <f t="shared" si="210"/>
        <v>0</v>
      </c>
      <c r="W205" s="18">
        <f t="shared" si="146"/>
        <v>19923444</v>
      </c>
    </row>
    <row r="206" spans="1:23" ht="47.25" x14ac:dyDescent="0.25">
      <c r="A206" s="10" t="s">
        <v>24</v>
      </c>
      <c r="B206" s="8" t="s">
        <v>98</v>
      </c>
      <c r="C206" s="9" t="s">
        <v>19</v>
      </c>
      <c r="D206" s="9" t="s">
        <v>68</v>
      </c>
      <c r="E206" s="9" t="s">
        <v>254</v>
      </c>
      <c r="F206" s="8" t="s">
        <v>25</v>
      </c>
      <c r="G206" s="19">
        <v>20066268</v>
      </c>
      <c r="H206" s="19"/>
      <c r="I206" s="17">
        <f t="shared" si="145"/>
        <v>20066268</v>
      </c>
      <c r="J206" s="19"/>
      <c r="K206" s="17">
        <f t="shared" si="140"/>
        <v>20066268</v>
      </c>
      <c r="L206" s="19"/>
      <c r="M206" s="17">
        <f t="shared" si="134"/>
        <v>20066268</v>
      </c>
      <c r="N206" s="19"/>
      <c r="O206" s="17">
        <f t="shared" si="135"/>
        <v>20066268</v>
      </c>
      <c r="P206" s="19">
        <v>19991400</v>
      </c>
      <c r="Q206" s="19"/>
      <c r="R206" s="16">
        <f t="shared" si="141"/>
        <v>19991400</v>
      </c>
      <c r="S206" s="19"/>
      <c r="T206" s="16">
        <f t="shared" si="142"/>
        <v>19991400</v>
      </c>
      <c r="U206" s="16">
        <v>19923444</v>
      </c>
      <c r="V206" s="19"/>
      <c r="W206" s="18">
        <f t="shared" si="146"/>
        <v>19923444</v>
      </c>
    </row>
    <row r="207" spans="1:23" ht="47.25" x14ac:dyDescent="0.25">
      <c r="A207" s="3" t="s">
        <v>29</v>
      </c>
      <c r="B207" s="8" t="s">
        <v>98</v>
      </c>
      <c r="C207" s="9" t="s">
        <v>19</v>
      </c>
      <c r="D207" s="9" t="s">
        <v>68</v>
      </c>
      <c r="E207" s="9" t="s">
        <v>254</v>
      </c>
      <c r="F207" s="8">
        <v>200</v>
      </c>
      <c r="G207" s="19">
        <f>G208</f>
        <v>4681882</v>
      </c>
      <c r="H207" s="19">
        <f>H208</f>
        <v>1696144</v>
      </c>
      <c r="I207" s="17">
        <f t="shared" si="145"/>
        <v>6378026</v>
      </c>
      <c r="J207" s="19">
        <f>J208</f>
        <v>0</v>
      </c>
      <c r="K207" s="17">
        <f t="shared" si="140"/>
        <v>6378026</v>
      </c>
      <c r="L207" s="19">
        <f>L208</f>
        <v>0</v>
      </c>
      <c r="M207" s="17">
        <f t="shared" si="134"/>
        <v>6378026</v>
      </c>
      <c r="N207" s="19">
        <f>N208</f>
        <v>0</v>
      </c>
      <c r="O207" s="17">
        <f t="shared" si="135"/>
        <v>6378026</v>
      </c>
      <c r="P207" s="19">
        <f t="shared" ref="P207:S207" si="211">P208</f>
        <v>542000</v>
      </c>
      <c r="Q207" s="19">
        <f t="shared" si="211"/>
        <v>0</v>
      </c>
      <c r="R207" s="16">
        <f t="shared" si="141"/>
        <v>542000</v>
      </c>
      <c r="S207" s="19">
        <f t="shared" si="211"/>
        <v>0</v>
      </c>
      <c r="T207" s="16">
        <f t="shared" si="142"/>
        <v>542000</v>
      </c>
      <c r="U207" s="16">
        <f t="shared" ref="U207:V207" si="212">U208</f>
        <v>1024500</v>
      </c>
      <c r="V207" s="19">
        <f t="shared" si="212"/>
        <v>0</v>
      </c>
      <c r="W207" s="18">
        <f t="shared" si="146"/>
        <v>1024500</v>
      </c>
    </row>
    <row r="208" spans="1:23" ht="47.25" x14ac:dyDescent="0.25">
      <c r="A208" s="10" t="s">
        <v>30</v>
      </c>
      <c r="B208" s="8" t="s">
        <v>98</v>
      </c>
      <c r="C208" s="9" t="s">
        <v>19</v>
      </c>
      <c r="D208" s="9" t="s">
        <v>68</v>
      </c>
      <c r="E208" s="9" t="s">
        <v>254</v>
      </c>
      <c r="F208" s="8" t="s">
        <v>31</v>
      </c>
      <c r="G208" s="19">
        <f>4681882</f>
        <v>4681882</v>
      </c>
      <c r="H208" s="19">
        <v>1696144</v>
      </c>
      <c r="I208" s="17">
        <f t="shared" si="145"/>
        <v>6378026</v>
      </c>
      <c r="J208" s="19"/>
      <c r="K208" s="17">
        <f t="shared" si="140"/>
        <v>6378026</v>
      </c>
      <c r="L208" s="19"/>
      <c r="M208" s="17">
        <f t="shared" si="134"/>
        <v>6378026</v>
      </c>
      <c r="N208" s="19"/>
      <c r="O208" s="17">
        <f t="shared" si="135"/>
        <v>6378026</v>
      </c>
      <c r="P208" s="19">
        <v>542000</v>
      </c>
      <c r="Q208" s="19"/>
      <c r="R208" s="16">
        <f t="shared" si="141"/>
        <v>542000</v>
      </c>
      <c r="S208" s="19"/>
      <c r="T208" s="16">
        <f t="shared" si="142"/>
        <v>542000</v>
      </c>
      <c r="U208" s="16">
        <v>1024500</v>
      </c>
      <c r="V208" s="19"/>
      <c r="W208" s="18">
        <f t="shared" si="146"/>
        <v>1024500</v>
      </c>
    </row>
    <row r="209" spans="1:23" ht="31.5" x14ac:dyDescent="0.25">
      <c r="A209" s="10" t="s">
        <v>32</v>
      </c>
      <c r="B209" s="8" t="s">
        <v>98</v>
      </c>
      <c r="C209" s="9" t="s">
        <v>19</v>
      </c>
      <c r="D209" s="9" t="s">
        <v>68</v>
      </c>
      <c r="E209" s="9" t="s">
        <v>255</v>
      </c>
      <c r="F209" s="8"/>
      <c r="G209" s="19">
        <f>G210</f>
        <v>177000</v>
      </c>
      <c r="H209" s="19">
        <f>H210</f>
        <v>0</v>
      </c>
      <c r="I209" s="17">
        <f t="shared" si="145"/>
        <v>177000</v>
      </c>
      <c r="J209" s="19">
        <f>J210</f>
        <v>0</v>
      </c>
      <c r="K209" s="17">
        <f t="shared" si="140"/>
        <v>177000</v>
      </c>
      <c r="L209" s="19">
        <f>L210</f>
        <v>0</v>
      </c>
      <c r="M209" s="17">
        <f t="shared" ref="M209:M272" si="213">K209+L209</f>
        <v>177000</v>
      </c>
      <c r="N209" s="19">
        <f>N210</f>
        <v>0</v>
      </c>
      <c r="O209" s="17">
        <f t="shared" ref="O209:O272" si="214">M209+N209</f>
        <v>177000</v>
      </c>
      <c r="P209" s="19">
        <f t="shared" ref="P209:S210" si="215">P210</f>
        <v>54200</v>
      </c>
      <c r="Q209" s="19">
        <f t="shared" si="215"/>
        <v>0</v>
      </c>
      <c r="R209" s="16">
        <f t="shared" si="141"/>
        <v>54200</v>
      </c>
      <c r="S209" s="19">
        <f t="shared" si="215"/>
        <v>0</v>
      </c>
      <c r="T209" s="16">
        <f t="shared" si="142"/>
        <v>54200</v>
      </c>
      <c r="U209" s="16">
        <f t="shared" ref="U209:V210" si="216">U210</f>
        <v>57000</v>
      </c>
      <c r="V209" s="19">
        <f t="shared" si="216"/>
        <v>0</v>
      </c>
      <c r="W209" s="18">
        <f t="shared" si="146"/>
        <v>57000</v>
      </c>
    </row>
    <row r="210" spans="1:23" ht="15.75" x14ac:dyDescent="0.25">
      <c r="A210" s="3" t="s">
        <v>33</v>
      </c>
      <c r="B210" s="8" t="s">
        <v>98</v>
      </c>
      <c r="C210" s="9" t="s">
        <v>19</v>
      </c>
      <c r="D210" s="9" t="s">
        <v>68</v>
      </c>
      <c r="E210" s="9" t="s">
        <v>255</v>
      </c>
      <c r="F210" s="8">
        <v>800</v>
      </c>
      <c r="G210" s="19">
        <f>G211</f>
        <v>177000</v>
      </c>
      <c r="H210" s="19">
        <f>H211</f>
        <v>0</v>
      </c>
      <c r="I210" s="17">
        <f t="shared" si="145"/>
        <v>177000</v>
      </c>
      <c r="J210" s="19">
        <f>J211</f>
        <v>0</v>
      </c>
      <c r="K210" s="17">
        <f t="shared" si="140"/>
        <v>177000</v>
      </c>
      <c r="L210" s="19">
        <f>L211</f>
        <v>0</v>
      </c>
      <c r="M210" s="17">
        <f t="shared" si="213"/>
        <v>177000</v>
      </c>
      <c r="N210" s="19">
        <f>N211</f>
        <v>0</v>
      </c>
      <c r="O210" s="17">
        <f t="shared" si="214"/>
        <v>177000</v>
      </c>
      <c r="P210" s="19">
        <f t="shared" si="215"/>
        <v>54200</v>
      </c>
      <c r="Q210" s="19">
        <f t="shared" si="215"/>
        <v>0</v>
      </c>
      <c r="R210" s="16">
        <f t="shared" si="141"/>
        <v>54200</v>
      </c>
      <c r="S210" s="19">
        <f t="shared" si="215"/>
        <v>0</v>
      </c>
      <c r="T210" s="16">
        <f t="shared" si="142"/>
        <v>54200</v>
      </c>
      <c r="U210" s="16">
        <f t="shared" si="216"/>
        <v>57000</v>
      </c>
      <c r="V210" s="19">
        <f t="shared" si="216"/>
        <v>0</v>
      </c>
      <c r="W210" s="18">
        <f t="shared" si="146"/>
        <v>57000</v>
      </c>
    </row>
    <row r="211" spans="1:23" ht="31.5" x14ac:dyDescent="0.25">
      <c r="A211" s="10" t="s">
        <v>34</v>
      </c>
      <c r="B211" s="8" t="s">
        <v>98</v>
      </c>
      <c r="C211" s="9" t="s">
        <v>19</v>
      </c>
      <c r="D211" s="9" t="s">
        <v>68</v>
      </c>
      <c r="E211" s="9" t="s">
        <v>255</v>
      </c>
      <c r="F211" s="8" t="s">
        <v>35</v>
      </c>
      <c r="G211" s="19">
        <v>177000</v>
      </c>
      <c r="H211" s="19"/>
      <c r="I211" s="17">
        <f t="shared" si="145"/>
        <v>177000</v>
      </c>
      <c r="J211" s="19"/>
      <c r="K211" s="17">
        <f t="shared" ref="K211:K289" si="217">I211+J211</f>
        <v>177000</v>
      </c>
      <c r="L211" s="19"/>
      <c r="M211" s="17">
        <f t="shared" si="213"/>
        <v>177000</v>
      </c>
      <c r="N211" s="19"/>
      <c r="O211" s="17">
        <f t="shared" si="214"/>
        <v>177000</v>
      </c>
      <c r="P211" s="19">
        <v>54200</v>
      </c>
      <c r="Q211" s="19"/>
      <c r="R211" s="16">
        <f t="shared" ref="R211:R289" si="218">P211+Q211</f>
        <v>54200</v>
      </c>
      <c r="S211" s="19"/>
      <c r="T211" s="16">
        <f t="shared" ref="T211:T289" si="219">R211+S211</f>
        <v>54200</v>
      </c>
      <c r="U211" s="16">
        <v>57000</v>
      </c>
      <c r="V211" s="19"/>
      <c r="W211" s="18">
        <f t="shared" si="146"/>
        <v>57000</v>
      </c>
    </row>
    <row r="212" spans="1:23" ht="15.75" x14ac:dyDescent="0.25">
      <c r="A212" s="10" t="s">
        <v>101</v>
      </c>
      <c r="B212" s="8" t="s">
        <v>98</v>
      </c>
      <c r="C212" s="9" t="s">
        <v>19</v>
      </c>
      <c r="D212" s="9" t="s">
        <v>102</v>
      </c>
      <c r="E212" s="9"/>
      <c r="F212" s="8"/>
      <c r="G212" s="19">
        <f t="shared" ref="G212:N214" si="220">G213</f>
        <v>166176</v>
      </c>
      <c r="H212" s="19">
        <f t="shared" si="220"/>
        <v>0</v>
      </c>
      <c r="I212" s="17">
        <f t="shared" si="145"/>
        <v>166176</v>
      </c>
      <c r="J212" s="19">
        <f t="shared" si="220"/>
        <v>0</v>
      </c>
      <c r="K212" s="17">
        <f t="shared" si="217"/>
        <v>166176</v>
      </c>
      <c r="L212" s="19">
        <f t="shared" si="220"/>
        <v>0</v>
      </c>
      <c r="M212" s="17">
        <f t="shared" si="213"/>
        <v>166176</v>
      </c>
      <c r="N212" s="19">
        <f t="shared" si="220"/>
        <v>0</v>
      </c>
      <c r="O212" s="17">
        <f t="shared" si="214"/>
        <v>166176</v>
      </c>
      <c r="P212" s="19">
        <f t="shared" ref="P212:S214" si="221">P213</f>
        <v>10054</v>
      </c>
      <c r="Q212" s="19">
        <f t="shared" si="221"/>
        <v>0</v>
      </c>
      <c r="R212" s="16">
        <f t="shared" si="218"/>
        <v>10054</v>
      </c>
      <c r="S212" s="19">
        <f t="shared" si="221"/>
        <v>0</v>
      </c>
      <c r="T212" s="16">
        <f t="shared" si="219"/>
        <v>10054</v>
      </c>
      <c r="U212" s="16">
        <f t="shared" ref="U212:V214" si="222">U213</f>
        <v>8934</v>
      </c>
      <c r="V212" s="19">
        <f t="shared" si="222"/>
        <v>0</v>
      </c>
      <c r="W212" s="18">
        <f t="shared" si="146"/>
        <v>8934</v>
      </c>
    </row>
    <row r="213" spans="1:23" ht="94.5" x14ac:dyDescent="0.25">
      <c r="A213" s="10" t="s">
        <v>103</v>
      </c>
      <c r="B213" s="8" t="s">
        <v>98</v>
      </c>
      <c r="C213" s="9" t="s">
        <v>19</v>
      </c>
      <c r="D213" s="9" t="s">
        <v>102</v>
      </c>
      <c r="E213" s="9" t="s">
        <v>256</v>
      </c>
      <c r="F213" s="8"/>
      <c r="G213" s="19">
        <f t="shared" si="220"/>
        <v>166176</v>
      </c>
      <c r="H213" s="19">
        <f t="shared" si="220"/>
        <v>0</v>
      </c>
      <c r="I213" s="17">
        <f t="shared" si="145"/>
        <v>166176</v>
      </c>
      <c r="J213" s="19">
        <f t="shared" si="220"/>
        <v>0</v>
      </c>
      <c r="K213" s="17">
        <f t="shared" si="217"/>
        <v>166176</v>
      </c>
      <c r="L213" s="19">
        <f t="shared" si="220"/>
        <v>0</v>
      </c>
      <c r="M213" s="17">
        <f t="shared" si="213"/>
        <v>166176</v>
      </c>
      <c r="N213" s="19">
        <f t="shared" si="220"/>
        <v>0</v>
      </c>
      <c r="O213" s="17">
        <f t="shared" si="214"/>
        <v>166176</v>
      </c>
      <c r="P213" s="19">
        <f t="shared" si="221"/>
        <v>10054</v>
      </c>
      <c r="Q213" s="19">
        <f t="shared" si="221"/>
        <v>0</v>
      </c>
      <c r="R213" s="16">
        <f t="shared" si="218"/>
        <v>10054</v>
      </c>
      <c r="S213" s="19">
        <f t="shared" si="221"/>
        <v>0</v>
      </c>
      <c r="T213" s="16">
        <f t="shared" si="219"/>
        <v>10054</v>
      </c>
      <c r="U213" s="16">
        <f t="shared" si="222"/>
        <v>8934</v>
      </c>
      <c r="V213" s="19">
        <f t="shared" si="222"/>
        <v>0</v>
      </c>
      <c r="W213" s="18">
        <f t="shared" si="146"/>
        <v>8934</v>
      </c>
    </row>
    <row r="214" spans="1:23" ht="47.25" x14ac:dyDescent="0.25">
      <c r="A214" s="3" t="s">
        <v>29</v>
      </c>
      <c r="B214" s="8" t="s">
        <v>98</v>
      </c>
      <c r="C214" s="9" t="s">
        <v>19</v>
      </c>
      <c r="D214" s="9" t="s">
        <v>102</v>
      </c>
      <c r="E214" s="9" t="s">
        <v>256</v>
      </c>
      <c r="F214" s="8">
        <v>200</v>
      </c>
      <c r="G214" s="19">
        <f t="shared" si="220"/>
        <v>166176</v>
      </c>
      <c r="H214" s="19">
        <f t="shared" si="220"/>
        <v>0</v>
      </c>
      <c r="I214" s="17">
        <f t="shared" ref="I214:I298" si="223">G214+H214</f>
        <v>166176</v>
      </c>
      <c r="J214" s="19">
        <f t="shared" si="220"/>
        <v>0</v>
      </c>
      <c r="K214" s="17">
        <f t="shared" si="217"/>
        <v>166176</v>
      </c>
      <c r="L214" s="19">
        <f t="shared" si="220"/>
        <v>0</v>
      </c>
      <c r="M214" s="17">
        <f t="shared" si="213"/>
        <v>166176</v>
      </c>
      <c r="N214" s="19">
        <f t="shared" si="220"/>
        <v>0</v>
      </c>
      <c r="O214" s="17">
        <f t="shared" si="214"/>
        <v>166176</v>
      </c>
      <c r="P214" s="19">
        <f t="shared" si="221"/>
        <v>10054</v>
      </c>
      <c r="Q214" s="19">
        <f t="shared" si="221"/>
        <v>0</v>
      </c>
      <c r="R214" s="16">
        <f t="shared" si="218"/>
        <v>10054</v>
      </c>
      <c r="S214" s="19">
        <f t="shared" si="221"/>
        <v>0</v>
      </c>
      <c r="T214" s="16">
        <f t="shared" si="219"/>
        <v>10054</v>
      </c>
      <c r="U214" s="16">
        <f t="shared" si="222"/>
        <v>8934</v>
      </c>
      <c r="V214" s="19">
        <f t="shared" si="222"/>
        <v>0</v>
      </c>
      <c r="W214" s="18">
        <f t="shared" ref="W214:W298" si="224">U214+V214</f>
        <v>8934</v>
      </c>
    </row>
    <row r="215" spans="1:23" ht="47.25" x14ac:dyDescent="0.25">
      <c r="A215" s="10" t="s">
        <v>30</v>
      </c>
      <c r="B215" s="8" t="s">
        <v>98</v>
      </c>
      <c r="C215" s="9" t="s">
        <v>19</v>
      </c>
      <c r="D215" s="9" t="s">
        <v>102</v>
      </c>
      <c r="E215" s="9" t="s">
        <v>256</v>
      </c>
      <c r="F215" s="8" t="s">
        <v>31</v>
      </c>
      <c r="G215" s="19">
        <v>166176</v>
      </c>
      <c r="H215" s="19"/>
      <c r="I215" s="17">
        <f t="shared" si="223"/>
        <v>166176</v>
      </c>
      <c r="J215" s="19"/>
      <c r="K215" s="17">
        <f t="shared" si="217"/>
        <v>166176</v>
      </c>
      <c r="L215" s="19"/>
      <c r="M215" s="17">
        <f t="shared" si="213"/>
        <v>166176</v>
      </c>
      <c r="N215" s="19"/>
      <c r="O215" s="17">
        <f t="shared" si="214"/>
        <v>166176</v>
      </c>
      <c r="P215" s="19">
        <v>10054</v>
      </c>
      <c r="Q215" s="19"/>
      <c r="R215" s="16">
        <f t="shared" si="218"/>
        <v>10054</v>
      </c>
      <c r="S215" s="19"/>
      <c r="T215" s="16">
        <f t="shared" si="219"/>
        <v>10054</v>
      </c>
      <c r="U215" s="16">
        <v>8934</v>
      </c>
      <c r="V215" s="19"/>
      <c r="W215" s="18">
        <f t="shared" si="224"/>
        <v>8934</v>
      </c>
    </row>
    <row r="216" spans="1:23" ht="31.5" x14ac:dyDescent="0.25">
      <c r="A216" s="10" t="s">
        <v>75</v>
      </c>
      <c r="B216" s="8" t="s">
        <v>98</v>
      </c>
      <c r="C216" s="9" t="s">
        <v>19</v>
      </c>
      <c r="D216" s="9" t="s">
        <v>11</v>
      </c>
      <c r="E216" s="9"/>
      <c r="F216" s="8"/>
      <c r="G216" s="19">
        <f>G217+G220</f>
        <v>4134403</v>
      </c>
      <c r="H216" s="19">
        <f t="shared" ref="H216:V216" si="225">H217+H220</f>
        <v>0</v>
      </c>
      <c r="I216" s="17">
        <f t="shared" si="223"/>
        <v>4134403</v>
      </c>
      <c r="J216" s="19">
        <f t="shared" ref="J216:L216" si="226">J217+J220</f>
        <v>45000</v>
      </c>
      <c r="K216" s="17">
        <f t="shared" si="217"/>
        <v>4179403</v>
      </c>
      <c r="L216" s="19">
        <f t="shared" si="226"/>
        <v>0</v>
      </c>
      <c r="M216" s="17">
        <f t="shared" si="213"/>
        <v>4179403</v>
      </c>
      <c r="N216" s="19">
        <f t="shared" ref="N216:O216" si="227">N217+N220</f>
        <v>0</v>
      </c>
      <c r="O216" s="17">
        <f t="shared" si="214"/>
        <v>4179403</v>
      </c>
      <c r="P216" s="19">
        <f t="shared" si="225"/>
        <v>3070200</v>
      </c>
      <c r="Q216" s="19">
        <f t="shared" si="225"/>
        <v>0</v>
      </c>
      <c r="R216" s="16">
        <f t="shared" si="218"/>
        <v>3070200</v>
      </c>
      <c r="S216" s="19">
        <f t="shared" ref="S216" si="228">S217+S220</f>
        <v>0</v>
      </c>
      <c r="T216" s="16">
        <f t="shared" si="219"/>
        <v>3070200</v>
      </c>
      <c r="U216" s="16">
        <f t="shared" si="225"/>
        <v>3073000</v>
      </c>
      <c r="V216" s="19">
        <f t="shared" si="225"/>
        <v>0</v>
      </c>
      <c r="W216" s="18">
        <f t="shared" si="224"/>
        <v>3073000</v>
      </c>
    </row>
    <row r="217" spans="1:23" ht="47.25" x14ac:dyDescent="0.25">
      <c r="A217" s="10" t="s">
        <v>106</v>
      </c>
      <c r="B217" s="8" t="s">
        <v>98</v>
      </c>
      <c r="C217" s="9" t="s">
        <v>19</v>
      </c>
      <c r="D217" s="9" t="s">
        <v>11</v>
      </c>
      <c r="E217" s="9" t="s">
        <v>257</v>
      </c>
      <c r="F217" s="8"/>
      <c r="G217" s="19">
        <f>G218</f>
        <v>4064403</v>
      </c>
      <c r="H217" s="19">
        <f>H218</f>
        <v>0</v>
      </c>
      <c r="I217" s="17">
        <f t="shared" si="223"/>
        <v>4064403</v>
      </c>
      <c r="J217" s="19">
        <f>J218</f>
        <v>45000</v>
      </c>
      <c r="K217" s="17">
        <f t="shared" si="217"/>
        <v>4109403</v>
      </c>
      <c r="L217" s="19">
        <f>L218</f>
        <v>0</v>
      </c>
      <c r="M217" s="17">
        <f t="shared" si="213"/>
        <v>4109403</v>
      </c>
      <c r="N217" s="19">
        <f>N218</f>
        <v>0</v>
      </c>
      <c r="O217" s="17">
        <f t="shared" si="214"/>
        <v>4109403</v>
      </c>
      <c r="P217" s="19">
        <f t="shared" ref="P217:S218" si="229">P218</f>
        <v>3036000</v>
      </c>
      <c r="Q217" s="19">
        <f t="shared" si="229"/>
        <v>0</v>
      </c>
      <c r="R217" s="16">
        <f t="shared" si="218"/>
        <v>3036000</v>
      </c>
      <c r="S217" s="19">
        <f t="shared" si="229"/>
        <v>0</v>
      </c>
      <c r="T217" s="16">
        <f t="shared" si="219"/>
        <v>3036000</v>
      </c>
      <c r="U217" s="16">
        <f t="shared" ref="U217:V218" si="230">U218</f>
        <v>3036000</v>
      </c>
      <c r="V217" s="19">
        <f t="shared" si="230"/>
        <v>0</v>
      </c>
      <c r="W217" s="18">
        <f t="shared" si="224"/>
        <v>3036000</v>
      </c>
    </row>
    <row r="218" spans="1:23" ht="63" x14ac:dyDescent="0.25">
      <c r="A218" s="3" t="s">
        <v>42</v>
      </c>
      <c r="B218" s="8" t="s">
        <v>98</v>
      </c>
      <c r="C218" s="9" t="s">
        <v>19</v>
      </c>
      <c r="D218" s="9" t="s">
        <v>11</v>
      </c>
      <c r="E218" s="9" t="s">
        <v>257</v>
      </c>
      <c r="F218" s="8">
        <v>600</v>
      </c>
      <c r="G218" s="19">
        <f>G219</f>
        <v>4064403</v>
      </c>
      <c r="H218" s="19">
        <f>H219</f>
        <v>0</v>
      </c>
      <c r="I218" s="17">
        <f t="shared" si="223"/>
        <v>4064403</v>
      </c>
      <c r="J218" s="19">
        <f>J219</f>
        <v>45000</v>
      </c>
      <c r="K218" s="17">
        <f t="shared" si="217"/>
        <v>4109403</v>
      </c>
      <c r="L218" s="19">
        <f>L219</f>
        <v>0</v>
      </c>
      <c r="M218" s="17">
        <f t="shared" si="213"/>
        <v>4109403</v>
      </c>
      <c r="N218" s="19">
        <f>N219</f>
        <v>0</v>
      </c>
      <c r="O218" s="17">
        <f t="shared" si="214"/>
        <v>4109403</v>
      </c>
      <c r="P218" s="19">
        <f t="shared" si="229"/>
        <v>3036000</v>
      </c>
      <c r="Q218" s="19">
        <f t="shared" si="229"/>
        <v>0</v>
      </c>
      <c r="R218" s="16">
        <f t="shared" si="218"/>
        <v>3036000</v>
      </c>
      <c r="S218" s="19">
        <f t="shared" si="229"/>
        <v>0</v>
      </c>
      <c r="T218" s="16">
        <f t="shared" si="219"/>
        <v>3036000</v>
      </c>
      <c r="U218" s="16">
        <f t="shared" si="230"/>
        <v>3036000</v>
      </c>
      <c r="V218" s="19">
        <f t="shared" si="230"/>
        <v>0</v>
      </c>
      <c r="W218" s="18">
        <f t="shared" si="224"/>
        <v>3036000</v>
      </c>
    </row>
    <row r="219" spans="1:23" ht="15.75" x14ac:dyDescent="0.25">
      <c r="A219" s="10" t="s">
        <v>43</v>
      </c>
      <c r="B219" s="8" t="s">
        <v>98</v>
      </c>
      <c r="C219" s="9" t="s">
        <v>19</v>
      </c>
      <c r="D219" s="9" t="s">
        <v>11</v>
      </c>
      <c r="E219" s="9" t="s">
        <v>257</v>
      </c>
      <c r="F219" s="8" t="s">
        <v>44</v>
      </c>
      <c r="G219" s="19">
        <v>4064403</v>
      </c>
      <c r="H219" s="19"/>
      <c r="I219" s="17">
        <f t="shared" si="223"/>
        <v>4064403</v>
      </c>
      <c r="J219" s="19">
        <v>45000</v>
      </c>
      <c r="K219" s="17">
        <f t="shared" si="217"/>
        <v>4109403</v>
      </c>
      <c r="L219" s="19"/>
      <c r="M219" s="17">
        <f t="shared" si="213"/>
        <v>4109403</v>
      </c>
      <c r="N219" s="19"/>
      <c r="O219" s="17">
        <f t="shared" si="214"/>
        <v>4109403</v>
      </c>
      <c r="P219" s="19">
        <v>3036000</v>
      </c>
      <c r="Q219" s="19"/>
      <c r="R219" s="16">
        <f t="shared" si="218"/>
        <v>3036000</v>
      </c>
      <c r="S219" s="19"/>
      <c r="T219" s="16">
        <f t="shared" si="219"/>
        <v>3036000</v>
      </c>
      <c r="U219" s="16">
        <v>3036000</v>
      </c>
      <c r="V219" s="19"/>
      <c r="W219" s="18">
        <f t="shared" si="224"/>
        <v>3036000</v>
      </c>
    </row>
    <row r="220" spans="1:23" ht="31.5" x14ac:dyDescent="0.25">
      <c r="A220" s="10" t="s">
        <v>187</v>
      </c>
      <c r="B220" s="8" t="s">
        <v>98</v>
      </c>
      <c r="C220" s="9" t="s">
        <v>19</v>
      </c>
      <c r="D220" s="9" t="s">
        <v>11</v>
      </c>
      <c r="E220" s="9" t="s">
        <v>258</v>
      </c>
      <c r="F220" s="8"/>
      <c r="G220" s="19">
        <f>G221</f>
        <v>70000</v>
      </c>
      <c r="H220" s="19">
        <f>H221</f>
        <v>0</v>
      </c>
      <c r="I220" s="17">
        <f t="shared" si="223"/>
        <v>70000</v>
      </c>
      <c r="J220" s="19">
        <f>J221</f>
        <v>0</v>
      </c>
      <c r="K220" s="17">
        <f t="shared" si="217"/>
        <v>70000</v>
      </c>
      <c r="L220" s="19">
        <f>L221</f>
        <v>0</v>
      </c>
      <c r="M220" s="17">
        <f t="shared" si="213"/>
        <v>70000</v>
      </c>
      <c r="N220" s="19">
        <f>N221</f>
        <v>0</v>
      </c>
      <c r="O220" s="17">
        <f t="shared" si="214"/>
        <v>70000</v>
      </c>
      <c r="P220" s="19">
        <f t="shared" ref="P220:S221" si="231">P221</f>
        <v>34200</v>
      </c>
      <c r="Q220" s="19">
        <f t="shared" si="231"/>
        <v>0</v>
      </c>
      <c r="R220" s="16">
        <f t="shared" si="218"/>
        <v>34200</v>
      </c>
      <c r="S220" s="19">
        <f t="shared" si="231"/>
        <v>0</v>
      </c>
      <c r="T220" s="16">
        <f t="shared" si="219"/>
        <v>34200</v>
      </c>
      <c r="U220" s="16">
        <f t="shared" ref="U220:V221" si="232">U221</f>
        <v>37000</v>
      </c>
      <c r="V220" s="19">
        <f t="shared" si="232"/>
        <v>0</v>
      </c>
      <c r="W220" s="18">
        <f t="shared" si="224"/>
        <v>37000</v>
      </c>
    </row>
    <row r="221" spans="1:23" ht="15.75" x14ac:dyDescent="0.25">
      <c r="A221" s="3" t="s">
        <v>33</v>
      </c>
      <c r="B221" s="8" t="s">
        <v>98</v>
      </c>
      <c r="C221" s="9" t="s">
        <v>19</v>
      </c>
      <c r="D221" s="9" t="s">
        <v>11</v>
      </c>
      <c r="E221" s="9" t="s">
        <v>258</v>
      </c>
      <c r="F221" s="8">
        <v>800</v>
      </c>
      <c r="G221" s="19">
        <f>G222</f>
        <v>70000</v>
      </c>
      <c r="H221" s="19">
        <f>H222</f>
        <v>0</v>
      </c>
      <c r="I221" s="17">
        <f t="shared" si="223"/>
        <v>70000</v>
      </c>
      <c r="J221" s="19">
        <f>J222</f>
        <v>0</v>
      </c>
      <c r="K221" s="17">
        <f t="shared" si="217"/>
        <v>70000</v>
      </c>
      <c r="L221" s="19">
        <f>L222</f>
        <v>0</v>
      </c>
      <c r="M221" s="17">
        <f t="shared" si="213"/>
        <v>70000</v>
      </c>
      <c r="N221" s="19">
        <f>N222</f>
        <v>0</v>
      </c>
      <c r="O221" s="17">
        <f t="shared" si="214"/>
        <v>70000</v>
      </c>
      <c r="P221" s="19">
        <f t="shared" si="231"/>
        <v>34200</v>
      </c>
      <c r="Q221" s="19">
        <f t="shared" si="231"/>
        <v>0</v>
      </c>
      <c r="R221" s="16">
        <f t="shared" si="218"/>
        <v>34200</v>
      </c>
      <c r="S221" s="19">
        <f t="shared" si="231"/>
        <v>0</v>
      </c>
      <c r="T221" s="16">
        <f t="shared" si="219"/>
        <v>34200</v>
      </c>
      <c r="U221" s="16">
        <f t="shared" si="232"/>
        <v>37000</v>
      </c>
      <c r="V221" s="19">
        <f t="shared" si="232"/>
        <v>0</v>
      </c>
      <c r="W221" s="18">
        <f t="shared" si="224"/>
        <v>37000</v>
      </c>
    </row>
    <row r="222" spans="1:23" ht="31.5" x14ac:dyDescent="0.25">
      <c r="A222" s="10" t="s">
        <v>34</v>
      </c>
      <c r="B222" s="8" t="s">
        <v>98</v>
      </c>
      <c r="C222" s="9" t="s">
        <v>19</v>
      </c>
      <c r="D222" s="9" t="s">
        <v>11</v>
      </c>
      <c r="E222" s="9" t="s">
        <v>258</v>
      </c>
      <c r="F222" s="8" t="s">
        <v>35</v>
      </c>
      <c r="G222" s="19">
        <v>70000</v>
      </c>
      <c r="H222" s="19"/>
      <c r="I222" s="17">
        <f t="shared" si="223"/>
        <v>70000</v>
      </c>
      <c r="J222" s="19"/>
      <c r="K222" s="17">
        <f t="shared" si="217"/>
        <v>70000</v>
      </c>
      <c r="L222" s="19"/>
      <c r="M222" s="17">
        <f t="shared" si="213"/>
        <v>70000</v>
      </c>
      <c r="N222" s="19"/>
      <c r="O222" s="17">
        <f t="shared" si="214"/>
        <v>70000</v>
      </c>
      <c r="P222" s="19">
        <v>34200</v>
      </c>
      <c r="Q222" s="19"/>
      <c r="R222" s="16">
        <f t="shared" si="218"/>
        <v>34200</v>
      </c>
      <c r="S222" s="19"/>
      <c r="T222" s="16">
        <f t="shared" si="219"/>
        <v>34200</v>
      </c>
      <c r="U222" s="16">
        <v>37000</v>
      </c>
      <c r="V222" s="19"/>
      <c r="W222" s="18">
        <f t="shared" si="224"/>
        <v>37000</v>
      </c>
    </row>
    <row r="223" spans="1:23" ht="15.75" x14ac:dyDescent="0.25">
      <c r="A223" s="10" t="s">
        <v>107</v>
      </c>
      <c r="B223" s="8" t="s">
        <v>98</v>
      </c>
      <c r="C223" s="9" t="s">
        <v>21</v>
      </c>
      <c r="D223" s="9"/>
      <c r="E223" s="9"/>
      <c r="F223" s="8"/>
      <c r="G223" s="19">
        <f t="shared" ref="G223:N226" si="233">G224</f>
        <v>1283806</v>
      </c>
      <c r="H223" s="19">
        <f t="shared" si="233"/>
        <v>0</v>
      </c>
      <c r="I223" s="17">
        <f t="shared" si="223"/>
        <v>1283806</v>
      </c>
      <c r="J223" s="19">
        <f t="shared" si="233"/>
        <v>0</v>
      </c>
      <c r="K223" s="17">
        <f t="shared" si="217"/>
        <v>1283806</v>
      </c>
      <c r="L223" s="19">
        <f t="shared" si="233"/>
        <v>0</v>
      </c>
      <c r="M223" s="17">
        <f t="shared" si="213"/>
        <v>1283806</v>
      </c>
      <c r="N223" s="19">
        <f t="shared" si="233"/>
        <v>0</v>
      </c>
      <c r="O223" s="17">
        <f t="shared" si="214"/>
        <v>1283806</v>
      </c>
      <c r="P223" s="19">
        <f t="shared" ref="P223:S226" si="234">P224</f>
        <v>1325366</v>
      </c>
      <c r="Q223" s="19">
        <f t="shared" si="234"/>
        <v>0</v>
      </c>
      <c r="R223" s="16">
        <f t="shared" si="218"/>
        <v>1325366</v>
      </c>
      <c r="S223" s="19">
        <f t="shared" si="234"/>
        <v>0</v>
      </c>
      <c r="T223" s="16">
        <f t="shared" si="219"/>
        <v>1325366</v>
      </c>
      <c r="U223" s="16">
        <f t="shared" ref="U223:V226" si="235">U224</f>
        <v>1370395</v>
      </c>
      <c r="V223" s="19">
        <f t="shared" si="235"/>
        <v>0</v>
      </c>
      <c r="W223" s="18">
        <f t="shared" si="224"/>
        <v>1370395</v>
      </c>
    </row>
    <row r="224" spans="1:23" ht="31.5" x14ac:dyDescent="0.25">
      <c r="A224" s="10" t="s">
        <v>108</v>
      </c>
      <c r="B224" s="8" t="s">
        <v>98</v>
      </c>
      <c r="C224" s="9" t="s">
        <v>21</v>
      </c>
      <c r="D224" s="9" t="s">
        <v>27</v>
      </c>
      <c r="E224" s="9"/>
      <c r="F224" s="8"/>
      <c r="G224" s="19">
        <f t="shared" si="233"/>
        <v>1283806</v>
      </c>
      <c r="H224" s="19">
        <f t="shared" si="233"/>
        <v>0</v>
      </c>
      <c r="I224" s="17">
        <f t="shared" si="223"/>
        <v>1283806</v>
      </c>
      <c r="J224" s="19">
        <f t="shared" si="233"/>
        <v>0</v>
      </c>
      <c r="K224" s="17">
        <f t="shared" si="217"/>
        <v>1283806</v>
      </c>
      <c r="L224" s="19">
        <f t="shared" si="233"/>
        <v>0</v>
      </c>
      <c r="M224" s="17">
        <f t="shared" si="213"/>
        <v>1283806</v>
      </c>
      <c r="N224" s="19">
        <f t="shared" si="233"/>
        <v>0</v>
      </c>
      <c r="O224" s="17">
        <f t="shared" si="214"/>
        <v>1283806</v>
      </c>
      <c r="P224" s="19">
        <f t="shared" si="234"/>
        <v>1325366</v>
      </c>
      <c r="Q224" s="19">
        <f t="shared" si="234"/>
        <v>0</v>
      </c>
      <c r="R224" s="16">
        <f t="shared" si="218"/>
        <v>1325366</v>
      </c>
      <c r="S224" s="19">
        <f t="shared" si="234"/>
        <v>0</v>
      </c>
      <c r="T224" s="16">
        <f t="shared" si="219"/>
        <v>1325366</v>
      </c>
      <c r="U224" s="16">
        <f t="shared" si="235"/>
        <v>1370395</v>
      </c>
      <c r="V224" s="19">
        <f t="shared" si="235"/>
        <v>0</v>
      </c>
      <c r="W224" s="18">
        <f t="shared" si="224"/>
        <v>1370395</v>
      </c>
    </row>
    <row r="225" spans="1:23" ht="78.75" x14ac:dyDescent="0.25">
      <c r="A225" s="10" t="s">
        <v>109</v>
      </c>
      <c r="B225" s="8" t="s">
        <v>98</v>
      </c>
      <c r="C225" s="9" t="s">
        <v>21</v>
      </c>
      <c r="D225" s="9" t="s">
        <v>27</v>
      </c>
      <c r="E225" s="9" t="s">
        <v>259</v>
      </c>
      <c r="F225" s="8"/>
      <c r="G225" s="19">
        <f t="shared" si="233"/>
        <v>1283806</v>
      </c>
      <c r="H225" s="19">
        <f t="shared" si="233"/>
        <v>0</v>
      </c>
      <c r="I225" s="17">
        <f t="shared" si="223"/>
        <v>1283806</v>
      </c>
      <c r="J225" s="19">
        <f t="shared" si="233"/>
        <v>0</v>
      </c>
      <c r="K225" s="17">
        <f t="shared" si="217"/>
        <v>1283806</v>
      </c>
      <c r="L225" s="19">
        <f t="shared" si="233"/>
        <v>0</v>
      </c>
      <c r="M225" s="17">
        <f t="shared" si="213"/>
        <v>1283806</v>
      </c>
      <c r="N225" s="19">
        <f t="shared" si="233"/>
        <v>0</v>
      </c>
      <c r="O225" s="17">
        <f t="shared" si="214"/>
        <v>1283806</v>
      </c>
      <c r="P225" s="19">
        <f t="shared" si="234"/>
        <v>1325366</v>
      </c>
      <c r="Q225" s="19">
        <f t="shared" si="234"/>
        <v>0</v>
      </c>
      <c r="R225" s="16">
        <f t="shared" si="218"/>
        <v>1325366</v>
      </c>
      <c r="S225" s="19">
        <f t="shared" si="234"/>
        <v>0</v>
      </c>
      <c r="T225" s="16">
        <f t="shared" si="219"/>
        <v>1325366</v>
      </c>
      <c r="U225" s="16">
        <f t="shared" si="235"/>
        <v>1370395</v>
      </c>
      <c r="V225" s="19">
        <f t="shared" si="235"/>
        <v>0</v>
      </c>
      <c r="W225" s="18">
        <f t="shared" si="224"/>
        <v>1370395</v>
      </c>
    </row>
    <row r="226" spans="1:23" ht="15.75" x14ac:dyDescent="0.25">
      <c r="A226" s="3" t="s">
        <v>92</v>
      </c>
      <c r="B226" s="8" t="s">
        <v>98</v>
      </c>
      <c r="C226" s="9" t="s">
        <v>21</v>
      </c>
      <c r="D226" s="9" t="s">
        <v>27</v>
      </c>
      <c r="E226" s="9" t="s">
        <v>259</v>
      </c>
      <c r="F226" s="8">
        <v>500</v>
      </c>
      <c r="G226" s="19">
        <f t="shared" si="233"/>
        <v>1283806</v>
      </c>
      <c r="H226" s="19">
        <f t="shared" si="233"/>
        <v>0</v>
      </c>
      <c r="I226" s="17">
        <f t="shared" si="223"/>
        <v>1283806</v>
      </c>
      <c r="J226" s="19">
        <f t="shared" si="233"/>
        <v>0</v>
      </c>
      <c r="K226" s="17">
        <f t="shared" si="217"/>
        <v>1283806</v>
      </c>
      <c r="L226" s="19">
        <f t="shared" si="233"/>
        <v>0</v>
      </c>
      <c r="M226" s="17">
        <f t="shared" si="213"/>
        <v>1283806</v>
      </c>
      <c r="N226" s="19">
        <f t="shared" si="233"/>
        <v>0</v>
      </c>
      <c r="O226" s="17">
        <f t="shared" si="214"/>
        <v>1283806</v>
      </c>
      <c r="P226" s="19">
        <f t="shared" si="234"/>
        <v>1325366</v>
      </c>
      <c r="Q226" s="19">
        <f t="shared" si="234"/>
        <v>0</v>
      </c>
      <c r="R226" s="16">
        <f t="shared" si="218"/>
        <v>1325366</v>
      </c>
      <c r="S226" s="19">
        <f t="shared" si="234"/>
        <v>0</v>
      </c>
      <c r="T226" s="16">
        <f t="shared" si="219"/>
        <v>1325366</v>
      </c>
      <c r="U226" s="16">
        <f t="shared" si="235"/>
        <v>1370395</v>
      </c>
      <c r="V226" s="19">
        <f t="shared" si="235"/>
        <v>0</v>
      </c>
      <c r="W226" s="18">
        <f t="shared" si="224"/>
        <v>1370395</v>
      </c>
    </row>
    <row r="227" spans="1:23" ht="15.75" x14ac:dyDescent="0.25">
      <c r="A227" s="10" t="s">
        <v>104</v>
      </c>
      <c r="B227" s="8" t="s">
        <v>98</v>
      </c>
      <c r="C227" s="9" t="s">
        <v>21</v>
      </c>
      <c r="D227" s="9" t="s">
        <v>27</v>
      </c>
      <c r="E227" s="9" t="s">
        <v>259</v>
      </c>
      <c r="F227" s="8" t="s">
        <v>105</v>
      </c>
      <c r="G227" s="19">
        <v>1283806</v>
      </c>
      <c r="H227" s="19"/>
      <c r="I227" s="17">
        <f t="shared" si="223"/>
        <v>1283806</v>
      </c>
      <c r="J227" s="19"/>
      <c r="K227" s="17">
        <f t="shared" si="217"/>
        <v>1283806</v>
      </c>
      <c r="L227" s="19"/>
      <c r="M227" s="17">
        <f t="shared" si="213"/>
        <v>1283806</v>
      </c>
      <c r="N227" s="19"/>
      <c r="O227" s="17">
        <f t="shared" si="214"/>
        <v>1283806</v>
      </c>
      <c r="P227" s="19">
        <v>1325366</v>
      </c>
      <c r="Q227" s="19"/>
      <c r="R227" s="16">
        <f t="shared" si="218"/>
        <v>1325366</v>
      </c>
      <c r="S227" s="19"/>
      <c r="T227" s="16">
        <f t="shared" si="219"/>
        <v>1325366</v>
      </c>
      <c r="U227" s="16">
        <v>1370395</v>
      </c>
      <c r="V227" s="19"/>
      <c r="W227" s="18">
        <f t="shared" si="224"/>
        <v>1370395</v>
      </c>
    </row>
    <row r="228" spans="1:23" ht="31.5" x14ac:dyDescent="0.25">
      <c r="A228" s="10" t="s">
        <v>110</v>
      </c>
      <c r="B228" s="8" t="s">
        <v>98</v>
      </c>
      <c r="C228" s="9" t="s">
        <v>27</v>
      </c>
      <c r="D228" s="9"/>
      <c r="E228" s="9"/>
      <c r="F228" s="8"/>
      <c r="G228" s="19">
        <f>G229+G250</f>
        <v>3326306</v>
      </c>
      <c r="H228" s="19">
        <f>H229+H250</f>
        <v>300000</v>
      </c>
      <c r="I228" s="17">
        <f t="shared" si="223"/>
        <v>3626306</v>
      </c>
      <c r="J228" s="19">
        <f>J229+J250+J238</f>
        <v>39500</v>
      </c>
      <c r="K228" s="17">
        <f t="shared" si="217"/>
        <v>3665806</v>
      </c>
      <c r="L228" s="19">
        <f>L229+L250+L238</f>
        <v>0</v>
      </c>
      <c r="M228" s="17">
        <f t="shared" si="213"/>
        <v>3665806</v>
      </c>
      <c r="N228" s="19">
        <f>N229+N250+N238</f>
        <v>0</v>
      </c>
      <c r="O228" s="17">
        <f t="shared" si="214"/>
        <v>3665806</v>
      </c>
      <c r="P228" s="19">
        <f>P229+P250</f>
        <v>2489790</v>
      </c>
      <c r="Q228" s="19">
        <f>Q229+Q250</f>
        <v>0</v>
      </c>
      <c r="R228" s="16">
        <f t="shared" si="218"/>
        <v>2489790</v>
      </c>
      <c r="S228" s="19">
        <f>S229+S250</f>
        <v>0</v>
      </c>
      <c r="T228" s="16">
        <f t="shared" si="219"/>
        <v>2489790</v>
      </c>
      <c r="U228" s="16">
        <f>U229+U250</f>
        <v>2489790</v>
      </c>
      <c r="V228" s="19">
        <f>V229+V250</f>
        <v>0</v>
      </c>
      <c r="W228" s="18">
        <f t="shared" si="224"/>
        <v>2489790</v>
      </c>
    </row>
    <row r="229" spans="1:23" ht="15.75" x14ac:dyDescent="0.25">
      <c r="A229" s="10" t="s">
        <v>183</v>
      </c>
      <c r="B229" s="8" t="s">
        <v>98</v>
      </c>
      <c r="C229" s="9" t="s">
        <v>27</v>
      </c>
      <c r="D229" s="9" t="s">
        <v>55</v>
      </c>
      <c r="E229" s="9"/>
      <c r="F229" s="8"/>
      <c r="G229" s="19">
        <f>G230+G235</f>
        <v>3292306</v>
      </c>
      <c r="H229" s="19">
        <f>H230+H235</f>
        <v>300000</v>
      </c>
      <c r="I229" s="17">
        <f t="shared" si="223"/>
        <v>3592306</v>
      </c>
      <c r="J229" s="19">
        <f>J230+J235</f>
        <v>-3592306</v>
      </c>
      <c r="K229" s="17">
        <f t="shared" si="217"/>
        <v>0</v>
      </c>
      <c r="L229" s="19">
        <f>L230+L235</f>
        <v>0</v>
      </c>
      <c r="M229" s="17">
        <f t="shared" si="213"/>
        <v>0</v>
      </c>
      <c r="N229" s="19">
        <f>N230+N235</f>
        <v>0</v>
      </c>
      <c r="O229" s="17">
        <f t="shared" si="214"/>
        <v>0</v>
      </c>
      <c r="P229" s="19">
        <f t="shared" ref="P229:Q229" si="236">P230+P235</f>
        <v>2455790</v>
      </c>
      <c r="Q229" s="19">
        <f t="shared" si="236"/>
        <v>0</v>
      </c>
      <c r="R229" s="16">
        <f t="shared" si="218"/>
        <v>2455790</v>
      </c>
      <c r="S229" s="19">
        <f t="shared" ref="S229" si="237">S230+S235</f>
        <v>0</v>
      </c>
      <c r="T229" s="16">
        <f t="shared" si="219"/>
        <v>2455790</v>
      </c>
      <c r="U229" s="16">
        <f t="shared" ref="U229:V229" si="238">U230+U235</f>
        <v>2455790</v>
      </c>
      <c r="V229" s="19">
        <f t="shared" si="238"/>
        <v>0</v>
      </c>
      <c r="W229" s="18">
        <f t="shared" si="224"/>
        <v>2455790</v>
      </c>
    </row>
    <row r="230" spans="1:23" ht="31.5" x14ac:dyDescent="0.25">
      <c r="A230" s="10" t="s">
        <v>111</v>
      </c>
      <c r="B230" s="8" t="s">
        <v>98</v>
      </c>
      <c r="C230" s="9" t="s">
        <v>27</v>
      </c>
      <c r="D230" s="9" t="s">
        <v>55</v>
      </c>
      <c r="E230" s="9" t="s">
        <v>260</v>
      </c>
      <c r="F230" s="8"/>
      <c r="G230" s="19">
        <f>G231+G233</f>
        <v>3291306</v>
      </c>
      <c r="H230" s="19">
        <f>H231+H233</f>
        <v>300000</v>
      </c>
      <c r="I230" s="17">
        <f t="shared" si="223"/>
        <v>3591306</v>
      </c>
      <c r="J230" s="19">
        <f>J231+J233</f>
        <v>-3591306</v>
      </c>
      <c r="K230" s="17">
        <f t="shared" si="217"/>
        <v>0</v>
      </c>
      <c r="L230" s="19">
        <f>L231+L233</f>
        <v>0</v>
      </c>
      <c r="M230" s="17">
        <f t="shared" si="213"/>
        <v>0</v>
      </c>
      <c r="N230" s="19">
        <f>N231+N233</f>
        <v>0</v>
      </c>
      <c r="O230" s="17">
        <f t="shared" si="214"/>
        <v>0</v>
      </c>
      <c r="P230" s="19">
        <f t="shared" ref="P230:Q230" si="239">P231+P233</f>
        <v>2455790</v>
      </c>
      <c r="Q230" s="19">
        <f t="shared" si="239"/>
        <v>0</v>
      </c>
      <c r="R230" s="16">
        <f t="shared" si="218"/>
        <v>2455790</v>
      </c>
      <c r="S230" s="19">
        <f t="shared" ref="S230" si="240">S231+S233</f>
        <v>0</v>
      </c>
      <c r="T230" s="16">
        <f t="shared" si="219"/>
        <v>2455790</v>
      </c>
      <c r="U230" s="16">
        <f t="shared" ref="U230:V230" si="241">U231+U233</f>
        <v>2455790</v>
      </c>
      <c r="V230" s="19">
        <f t="shared" si="241"/>
        <v>0</v>
      </c>
      <c r="W230" s="18">
        <f t="shared" si="224"/>
        <v>2455790</v>
      </c>
    </row>
    <row r="231" spans="1:23" ht="110.25" x14ac:dyDescent="0.25">
      <c r="A231" s="3" t="s">
        <v>23</v>
      </c>
      <c r="B231" s="8" t="s">
        <v>98</v>
      </c>
      <c r="C231" s="9" t="s">
        <v>27</v>
      </c>
      <c r="D231" s="9" t="s">
        <v>55</v>
      </c>
      <c r="E231" s="9" t="s">
        <v>260</v>
      </c>
      <c r="F231" s="8">
        <v>100</v>
      </c>
      <c r="G231" s="19">
        <f>G232</f>
        <v>2449143</v>
      </c>
      <c r="H231" s="19">
        <f>H232</f>
        <v>0</v>
      </c>
      <c r="I231" s="17">
        <f t="shared" si="223"/>
        <v>2449143</v>
      </c>
      <c r="J231" s="19">
        <f>J232</f>
        <v>-2449143</v>
      </c>
      <c r="K231" s="17">
        <f t="shared" si="217"/>
        <v>0</v>
      </c>
      <c r="L231" s="19">
        <f>L232</f>
        <v>0</v>
      </c>
      <c r="M231" s="17">
        <f t="shared" si="213"/>
        <v>0</v>
      </c>
      <c r="N231" s="19">
        <f>N232</f>
        <v>0</v>
      </c>
      <c r="O231" s="17">
        <f t="shared" si="214"/>
        <v>0</v>
      </c>
      <c r="P231" s="19">
        <f t="shared" ref="P231:S231" si="242">P232</f>
        <v>2455790</v>
      </c>
      <c r="Q231" s="19">
        <f t="shared" si="242"/>
        <v>0</v>
      </c>
      <c r="R231" s="16">
        <f t="shared" si="218"/>
        <v>2455790</v>
      </c>
      <c r="S231" s="19">
        <f t="shared" si="242"/>
        <v>0</v>
      </c>
      <c r="T231" s="16">
        <f t="shared" si="219"/>
        <v>2455790</v>
      </c>
      <c r="U231" s="16">
        <f t="shared" ref="U231:V231" si="243">U232</f>
        <v>2455790</v>
      </c>
      <c r="V231" s="19">
        <f t="shared" si="243"/>
        <v>0</v>
      </c>
      <c r="W231" s="18">
        <f t="shared" si="224"/>
        <v>2455790</v>
      </c>
    </row>
    <row r="232" spans="1:23" ht="31.5" x14ac:dyDescent="0.25">
      <c r="A232" s="10" t="s">
        <v>59</v>
      </c>
      <c r="B232" s="8" t="s">
        <v>98</v>
      </c>
      <c r="C232" s="9" t="s">
        <v>27</v>
      </c>
      <c r="D232" s="9" t="s">
        <v>55</v>
      </c>
      <c r="E232" s="9" t="s">
        <v>260</v>
      </c>
      <c r="F232" s="8" t="s">
        <v>60</v>
      </c>
      <c r="G232" s="19">
        <v>2449143</v>
      </c>
      <c r="H232" s="19"/>
      <c r="I232" s="17">
        <f t="shared" si="223"/>
        <v>2449143</v>
      </c>
      <c r="J232" s="19">
        <v>-2449143</v>
      </c>
      <c r="K232" s="17">
        <f t="shared" si="217"/>
        <v>0</v>
      </c>
      <c r="L232" s="19"/>
      <c r="M232" s="17">
        <f t="shared" si="213"/>
        <v>0</v>
      </c>
      <c r="N232" s="19"/>
      <c r="O232" s="17">
        <f t="shared" si="214"/>
        <v>0</v>
      </c>
      <c r="P232" s="19">
        <v>2455790</v>
      </c>
      <c r="Q232" s="19"/>
      <c r="R232" s="16">
        <f t="shared" si="218"/>
        <v>2455790</v>
      </c>
      <c r="S232" s="19"/>
      <c r="T232" s="16">
        <f t="shared" si="219"/>
        <v>2455790</v>
      </c>
      <c r="U232" s="16">
        <v>2455790</v>
      </c>
      <c r="V232" s="19"/>
      <c r="W232" s="18">
        <f t="shared" si="224"/>
        <v>2455790</v>
      </c>
    </row>
    <row r="233" spans="1:23" ht="47.25" x14ac:dyDescent="0.25">
      <c r="A233" s="3" t="s">
        <v>29</v>
      </c>
      <c r="B233" s="8" t="s">
        <v>98</v>
      </c>
      <c r="C233" s="9" t="s">
        <v>27</v>
      </c>
      <c r="D233" s="9" t="s">
        <v>55</v>
      </c>
      <c r="E233" s="9" t="s">
        <v>260</v>
      </c>
      <c r="F233" s="8">
        <v>200</v>
      </c>
      <c r="G233" s="19">
        <f>G234</f>
        <v>842163</v>
      </c>
      <c r="H233" s="19">
        <f>H234</f>
        <v>300000</v>
      </c>
      <c r="I233" s="17">
        <f t="shared" si="223"/>
        <v>1142163</v>
      </c>
      <c r="J233" s="19">
        <f>J234</f>
        <v>-1142163</v>
      </c>
      <c r="K233" s="17">
        <f t="shared" si="217"/>
        <v>0</v>
      </c>
      <c r="L233" s="19">
        <f>L234</f>
        <v>0</v>
      </c>
      <c r="M233" s="17">
        <f t="shared" si="213"/>
        <v>0</v>
      </c>
      <c r="N233" s="19">
        <f>N234</f>
        <v>0</v>
      </c>
      <c r="O233" s="17">
        <f t="shared" si="214"/>
        <v>0</v>
      </c>
      <c r="P233" s="19">
        <f t="shared" ref="P233:S233" si="244">P234</f>
        <v>0</v>
      </c>
      <c r="Q233" s="19">
        <f t="shared" si="244"/>
        <v>0</v>
      </c>
      <c r="R233" s="16">
        <f t="shared" si="218"/>
        <v>0</v>
      </c>
      <c r="S233" s="19">
        <f t="shared" si="244"/>
        <v>0</v>
      </c>
      <c r="T233" s="16">
        <f t="shared" si="219"/>
        <v>0</v>
      </c>
      <c r="U233" s="16">
        <f t="shared" ref="U233:V233" si="245">U234</f>
        <v>0</v>
      </c>
      <c r="V233" s="19">
        <f t="shared" si="245"/>
        <v>0</v>
      </c>
      <c r="W233" s="18">
        <f t="shared" si="224"/>
        <v>0</v>
      </c>
    </row>
    <row r="234" spans="1:23" ht="47.25" x14ac:dyDescent="0.25">
      <c r="A234" s="10" t="s">
        <v>30</v>
      </c>
      <c r="B234" s="8" t="s">
        <v>98</v>
      </c>
      <c r="C234" s="9" t="s">
        <v>27</v>
      </c>
      <c r="D234" s="9" t="s">
        <v>55</v>
      </c>
      <c r="E234" s="9" t="s">
        <v>260</v>
      </c>
      <c r="F234" s="8" t="s">
        <v>31</v>
      </c>
      <c r="G234" s="19">
        <f>842163+110000+80000+110000-300000</f>
        <v>842163</v>
      </c>
      <c r="H234" s="19">
        <f>110000+80000+110000</f>
        <v>300000</v>
      </c>
      <c r="I234" s="17">
        <f t="shared" si="223"/>
        <v>1142163</v>
      </c>
      <c r="J234" s="19">
        <v>-1142163</v>
      </c>
      <c r="K234" s="17">
        <f t="shared" si="217"/>
        <v>0</v>
      </c>
      <c r="L234" s="19"/>
      <c r="M234" s="17">
        <f t="shared" si="213"/>
        <v>0</v>
      </c>
      <c r="N234" s="19"/>
      <c r="O234" s="17">
        <f t="shared" si="214"/>
        <v>0</v>
      </c>
      <c r="P234" s="19">
        <v>0</v>
      </c>
      <c r="Q234" s="19">
        <v>0</v>
      </c>
      <c r="R234" s="16">
        <f t="shared" si="218"/>
        <v>0</v>
      </c>
      <c r="S234" s="19">
        <v>0</v>
      </c>
      <c r="T234" s="16">
        <f t="shared" si="219"/>
        <v>0</v>
      </c>
      <c r="U234" s="16">
        <v>0</v>
      </c>
      <c r="V234" s="19">
        <v>0</v>
      </c>
      <c r="W234" s="18">
        <f t="shared" si="224"/>
        <v>0</v>
      </c>
    </row>
    <row r="235" spans="1:23" ht="31.5" x14ac:dyDescent="0.25">
      <c r="A235" s="10" t="s">
        <v>32</v>
      </c>
      <c r="B235" s="8" t="s">
        <v>98</v>
      </c>
      <c r="C235" s="9" t="s">
        <v>27</v>
      </c>
      <c r="D235" s="9" t="s">
        <v>55</v>
      </c>
      <c r="E235" s="9" t="s">
        <v>255</v>
      </c>
      <c r="F235" s="8"/>
      <c r="G235" s="19">
        <f>G236</f>
        <v>1000</v>
      </c>
      <c r="H235" s="19">
        <f>H236</f>
        <v>0</v>
      </c>
      <c r="I235" s="17">
        <f t="shared" si="223"/>
        <v>1000</v>
      </c>
      <c r="J235" s="19">
        <f>J236</f>
        <v>-1000</v>
      </c>
      <c r="K235" s="17">
        <f t="shared" si="217"/>
        <v>0</v>
      </c>
      <c r="L235" s="19">
        <f>L236</f>
        <v>0</v>
      </c>
      <c r="M235" s="17">
        <f t="shared" si="213"/>
        <v>0</v>
      </c>
      <c r="N235" s="19">
        <f>N236</f>
        <v>0</v>
      </c>
      <c r="O235" s="17">
        <f t="shared" si="214"/>
        <v>0</v>
      </c>
      <c r="P235" s="19">
        <v>0</v>
      </c>
      <c r="Q235" s="19">
        <v>0</v>
      </c>
      <c r="R235" s="16">
        <f t="shared" si="218"/>
        <v>0</v>
      </c>
      <c r="S235" s="19">
        <v>0</v>
      </c>
      <c r="T235" s="16">
        <f t="shared" si="219"/>
        <v>0</v>
      </c>
      <c r="U235" s="16">
        <v>0</v>
      </c>
      <c r="V235" s="19">
        <v>0</v>
      </c>
      <c r="W235" s="18">
        <f t="shared" si="224"/>
        <v>0</v>
      </c>
    </row>
    <row r="236" spans="1:23" ht="26.25" customHeight="1" x14ac:dyDescent="0.25">
      <c r="A236" s="3" t="s">
        <v>33</v>
      </c>
      <c r="B236" s="8" t="s">
        <v>98</v>
      </c>
      <c r="C236" s="9" t="s">
        <v>27</v>
      </c>
      <c r="D236" s="9" t="s">
        <v>55</v>
      </c>
      <c r="E236" s="9" t="s">
        <v>255</v>
      </c>
      <c r="F236" s="8">
        <v>800</v>
      </c>
      <c r="G236" s="19">
        <f>G237</f>
        <v>1000</v>
      </c>
      <c r="H236" s="19">
        <f>H237</f>
        <v>0</v>
      </c>
      <c r="I236" s="17">
        <f t="shared" si="223"/>
        <v>1000</v>
      </c>
      <c r="J236" s="19">
        <f>J237</f>
        <v>-1000</v>
      </c>
      <c r="K236" s="17">
        <f t="shared" si="217"/>
        <v>0</v>
      </c>
      <c r="L236" s="19">
        <f>L237</f>
        <v>0</v>
      </c>
      <c r="M236" s="17">
        <f t="shared" si="213"/>
        <v>0</v>
      </c>
      <c r="N236" s="19">
        <f>N237</f>
        <v>0</v>
      </c>
      <c r="O236" s="17">
        <f t="shared" si="214"/>
        <v>0</v>
      </c>
      <c r="P236" s="19">
        <f t="shared" ref="P236:S236" si="246">P237</f>
        <v>0</v>
      </c>
      <c r="Q236" s="19">
        <f t="shared" si="246"/>
        <v>0</v>
      </c>
      <c r="R236" s="16">
        <f t="shared" si="218"/>
        <v>0</v>
      </c>
      <c r="S236" s="19">
        <f t="shared" si="246"/>
        <v>0</v>
      </c>
      <c r="T236" s="16">
        <f t="shared" si="219"/>
        <v>0</v>
      </c>
      <c r="U236" s="16">
        <f t="shared" ref="U236:V236" si="247">U237</f>
        <v>0</v>
      </c>
      <c r="V236" s="19">
        <f t="shared" si="247"/>
        <v>0</v>
      </c>
      <c r="W236" s="18">
        <f t="shared" si="224"/>
        <v>0</v>
      </c>
    </row>
    <row r="237" spans="1:23" ht="31.5" x14ac:dyDescent="0.25">
      <c r="A237" s="10" t="s">
        <v>34</v>
      </c>
      <c r="B237" s="8" t="s">
        <v>98</v>
      </c>
      <c r="C237" s="9" t="s">
        <v>27</v>
      </c>
      <c r="D237" s="9" t="s">
        <v>55</v>
      </c>
      <c r="E237" s="9" t="s">
        <v>255</v>
      </c>
      <c r="F237" s="8" t="s">
        <v>35</v>
      </c>
      <c r="G237" s="19">
        <v>1000</v>
      </c>
      <c r="H237" s="19"/>
      <c r="I237" s="17">
        <f t="shared" si="223"/>
        <v>1000</v>
      </c>
      <c r="J237" s="19">
        <v>-1000</v>
      </c>
      <c r="K237" s="17">
        <f t="shared" si="217"/>
        <v>0</v>
      </c>
      <c r="L237" s="19"/>
      <c r="M237" s="17">
        <f t="shared" si="213"/>
        <v>0</v>
      </c>
      <c r="N237" s="19"/>
      <c r="O237" s="17">
        <f t="shared" si="214"/>
        <v>0</v>
      </c>
      <c r="P237" s="19">
        <v>0</v>
      </c>
      <c r="Q237" s="19">
        <v>0</v>
      </c>
      <c r="R237" s="16">
        <f t="shared" si="218"/>
        <v>0</v>
      </c>
      <c r="S237" s="19">
        <v>0</v>
      </c>
      <c r="T237" s="16">
        <f t="shared" si="219"/>
        <v>0</v>
      </c>
      <c r="U237" s="16">
        <v>0</v>
      </c>
      <c r="V237" s="19">
        <v>0</v>
      </c>
      <c r="W237" s="18">
        <f t="shared" si="224"/>
        <v>0</v>
      </c>
    </row>
    <row r="238" spans="1:23" ht="63" x14ac:dyDescent="0.25">
      <c r="A238" s="10" t="s">
        <v>246</v>
      </c>
      <c r="B238" s="8" t="s">
        <v>82</v>
      </c>
      <c r="C238" s="9" t="s">
        <v>27</v>
      </c>
      <c r="D238" s="9" t="s">
        <v>8</v>
      </c>
      <c r="E238" s="9"/>
      <c r="F238" s="8"/>
      <c r="G238" s="19"/>
      <c r="H238" s="19"/>
      <c r="I238" s="17"/>
      <c r="J238" s="19">
        <f>J239+J244+J247</f>
        <v>3631806</v>
      </c>
      <c r="K238" s="17">
        <f t="shared" si="217"/>
        <v>3631806</v>
      </c>
      <c r="L238" s="19">
        <f>L239+L244+L247</f>
        <v>0</v>
      </c>
      <c r="M238" s="17">
        <f t="shared" si="213"/>
        <v>3631806</v>
      </c>
      <c r="N238" s="19">
        <f>N239+N244+N247</f>
        <v>0</v>
      </c>
      <c r="O238" s="17">
        <f t="shared" si="214"/>
        <v>3631806</v>
      </c>
      <c r="P238" s="19"/>
      <c r="Q238" s="19"/>
      <c r="R238" s="16"/>
      <c r="S238" s="19"/>
      <c r="T238" s="16"/>
      <c r="U238" s="16"/>
      <c r="V238" s="19"/>
      <c r="W238" s="18"/>
    </row>
    <row r="239" spans="1:23" ht="31.5" x14ac:dyDescent="0.25">
      <c r="A239" s="10" t="s">
        <v>111</v>
      </c>
      <c r="B239" s="8" t="s">
        <v>98</v>
      </c>
      <c r="C239" s="9" t="s">
        <v>27</v>
      </c>
      <c r="D239" s="9" t="s">
        <v>8</v>
      </c>
      <c r="E239" s="9" t="s">
        <v>260</v>
      </c>
      <c r="F239" s="8"/>
      <c r="G239" s="19"/>
      <c r="H239" s="19"/>
      <c r="I239" s="17"/>
      <c r="J239" s="19">
        <f>J240+J242</f>
        <v>3591306</v>
      </c>
      <c r="K239" s="17">
        <f t="shared" si="217"/>
        <v>3591306</v>
      </c>
      <c r="L239" s="19">
        <f>L240+L242</f>
        <v>0</v>
      </c>
      <c r="M239" s="17">
        <f t="shared" si="213"/>
        <v>3591306</v>
      </c>
      <c r="N239" s="19">
        <f>N240+N242</f>
        <v>0</v>
      </c>
      <c r="O239" s="17">
        <f t="shared" si="214"/>
        <v>3591306</v>
      </c>
      <c r="P239" s="19"/>
      <c r="Q239" s="19"/>
      <c r="R239" s="16"/>
      <c r="S239" s="19"/>
      <c r="T239" s="16"/>
      <c r="U239" s="16"/>
      <c r="V239" s="19"/>
      <c r="W239" s="18"/>
    </row>
    <row r="240" spans="1:23" ht="110.25" x14ac:dyDescent="0.25">
      <c r="A240" s="3" t="s">
        <v>23</v>
      </c>
      <c r="B240" s="8" t="s">
        <v>98</v>
      </c>
      <c r="C240" s="9" t="s">
        <v>27</v>
      </c>
      <c r="D240" s="9" t="s">
        <v>8</v>
      </c>
      <c r="E240" s="9" t="s">
        <v>260</v>
      </c>
      <c r="F240" s="8">
        <v>100</v>
      </c>
      <c r="G240" s="19"/>
      <c r="H240" s="19"/>
      <c r="I240" s="17"/>
      <c r="J240" s="19">
        <f>J241</f>
        <v>2449143</v>
      </c>
      <c r="K240" s="17">
        <f t="shared" si="217"/>
        <v>2449143</v>
      </c>
      <c r="L240" s="19">
        <f>L241</f>
        <v>0</v>
      </c>
      <c r="M240" s="17">
        <f t="shared" si="213"/>
        <v>2449143</v>
      </c>
      <c r="N240" s="19">
        <f>N241</f>
        <v>0</v>
      </c>
      <c r="O240" s="17">
        <f t="shared" si="214"/>
        <v>2449143</v>
      </c>
      <c r="P240" s="19"/>
      <c r="Q240" s="19"/>
      <c r="R240" s="16"/>
      <c r="S240" s="19"/>
      <c r="T240" s="16"/>
      <c r="U240" s="16"/>
      <c r="V240" s="19"/>
      <c r="W240" s="18"/>
    </row>
    <row r="241" spans="1:23" ht="31.5" x14ac:dyDescent="0.25">
      <c r="A241" s="10" t="s">
        <v>59</v>
      </c>
      <c r="B241" s="8" t="s">
        <v>98</v>
      </c>
      <c r="C241" s="9" t="s">
        <v>27</v>
      </c>
      <c r="D241" s="9" t="s">
        <v>8</v>
      </c>
      <c r="E241" s="9" t="s">
        <v>260</v>
      </c>
      <c r="F241" s="8" t="s">
        <v>60</v>
      </c>
      <c r="G241" s="19"/>
      <c r="H241" s="19"/>
      <c r="I241" s="17"/>
      <c r="J241" s="19">
        <v>2449143</v>
      </c>
      <c r="K241" s="17">
        <f t="shared" si="217"/>
        <v>2449143</v>
      </c>
      <c r="L241" s="19"/>
      <c r="M241" s="17">
        <f t="shared" si="213"/>
        <v>2449143</v>
      </c>
      <c r="N241" s="19"/>
      <c r="O241" s="17">
        <f t="shared" si="214"/>
        <v>2449143</v>
      </c>
      <c r="P241" s="19"/>
      <c r="Q241" s="19"/>
      <c r="R241" s="16"/>
      <c r="S241" s="19"/>
      <c r="T241" s="16"/>
      <c r="U241" s="16"/>
      <c r="V241" s="19"/>
      <c r="W241" s="18"/>
    </row>
    <row r="242" spans="1:23" ht="47.25" x14ac:dyDescent="0.25">
      <c r="A242" s="3" t="s">
        <v>29</v>
      </c>
      <c r="B242" s="8" t="s">
        <v>98</v>
      </c>
      <c r="C242" s="9" t="s">
        <v>27</v>
      </c>
      <c r="D242" s="9" t="s">
        <v>8</v>
      </c>
      <c r="E242" s="9" t="s">
        <v>260</v>
      </c>
      <c r="F242" s="8">
        <v>200</v>
      </c>
      <c r="G242" s="19"/>
      <c r="H242" s="19"/>
      <c r="I242" s="17"/>
      <c r="J242" s="19">
        <f>J243</f>
        <v>1142163</v>
      </c>
      <c r="K242" s="17">
        <f t="shared" si="217"/>
        <v>1142163</v>
      </c>
      <c r="L242" s="19">
        <f>L243</f>
        <v>0</v>
      </c>
      <c r="M242" s="17">
        <f t="shared" si="213"/>
        <v>1142163</v>
      </c>
      <c r="N242" s="19">
        <f>N243</f>
        <v>0</v>
      </c>
      <c r="O242" s="17">
        <f t="shared" si="214"/>
        <v>1142163</v>
      </c>
      <c r="P242" s="19"/>
      <c r="Q242" s="19"/>
      <c r="R242" s="16"/>
      <c r="S242" s="19"/>
      <c r="T242" s="16"/>
      <c r="U242" s="16"/>
      <c r="V242" s="19"/>
      <c r="W242" s="18"/>
    </row>
    <row r="243" spans="1:23" ht="47.25" x14ac:dyDescent="0.25">
      <c r="A243" s="10" t="s">
        <v>30</v>
      </c>
      <c r="B243" s="8" t="s">
        <v>98</v>
      </c>
      <c r="C243" s="9" t="s">
        <v>27</v>
      </c>
      <c r="D243" s="9" t="s">
        <v>8</v>
      </c>
      <c r="E243" s="9" t="s">
        <v>260</v>
      </c>
      <c r="F243" s="8" t="s">
        <v>31</v>
      </c>
      <c r="G243" s="19"/>
      <c r="H243" s="19"/>
      <c r="I243" s="17"/>
      <c r="J243" s="19">
        <v>1142163</v>
      </c>
      <c r="K243" s="17">
        <f t="shared" si="217"/>
        <v>1142163</v>
      </c>
      <c r="L243" s="19"/>
      <c r="M243" s="17">
        <f t="shared" si="213"/>
        <v>1142163</v>
      </c>
      <c r="N243" s="19"/>
      <c r="O243" s="17">
        <f t="shared" si="214"/>
        <v>1142163</v>
      </c>
      <c r="P243" s="19"/>
      <c r="Q243" s="19"/>
      <c r="R243" s="16"/>
      <c r="S243" s="19"/>
      <c r="T243" s="16"/>
      <c r="U243" s="16"/>
      <c r="V243" s="19"/>
      <c r="W243" s="18"/>
    </row>
    <row r="244" spans="1:23" ht="31.5" x14ac:dyDescent="0.25">
      <c r="A244" s="10" t="s">
        <v>32</v>
      </c>
      <c r="B244" s="8" t="s">
        <v>98</v>
      </c>
      <c r="C244" s="9" t="s">
        <v>27</v>
      </c>
      <c r="D244" s="9" t="s">
        <v>8</v>
      </c>
      <c r="E244" s="9" t="s">
        <v>255</v>
      </c>
      <c r="F244" s="8"/>
      <c r="G244" s="19"/>
      <c r="H244" s="19"/>
      <c r="I244" s="17"/>
      <c r="J244" s="19">
        <f>J245</f>
        <v>1000</v>
      </c>
      <c r="K244" s="17">
        <f t="shared" si="217"/>
        <v>1000</v>
      </c>
      <c r="L244" s="19">
        <f>L245</f>
        <v>0</v>
      </c>
      <c r="M244" s="17">
        <f t="shared" si="213"/>
        <v>1000</v>
      </c>
      <c r="N244" s="19">
        <f>N245</f>
        <v>0</v>
      </c>
      <c r="O244" s="17">
        <f t="shared" si="214"/>
        <v>1000</v>
      </c>
      <c r="P244" s="19"/>
      <c r="Q244" s="19"/>
      <c r="R244" s="16"/>
      <c r="S244" s="19"/>
      <c r="T244" s="16"/>
      <c r="U244" s="16"/>
      <c r="V244" s="19"/>
      <c r="W244" s="18"/>
    </row>
    <row r="245" spans="1:23" ht="15.75" x14ac:dyDescent="0.25">
      <c r="A245" s="3" t="s">
        <v>33</v>
      </c>
      <c r="B245" s="8" t="s">
        <v>98</v>
      </c>
      <c r="C245" s="9" t="s">
        <v>27</v>
      </c>
      <c r="D245" s="9" t="s">
        <v>8</v>
      </c>
      <c r="E245" s="9" t="s">
        <v>255</v>
      </c>
      <c r="F245" s="8">
        <v>800</v>
      </c>
      <c r="G245" s="19"/>
      <c r="H245" s="19"/>
      <c r="I245" s="17"/>
      <c r="J245" s="19">
        <f>J246</f>
        <v>1000</v>
      </c>
      <c r="K245" s="17">
        <f t="shared" si="217"/>
        <v>1000</v>
      </c>
      <c r="L245" s="19">
        <f>L246</f>
        <v>0</v>
      </c>
      <c r="M245" s="17">
        <f t="shared" si="213"/>
        <v>1000</v>
      </c>
      <c r="N245" s="19">
        <f>N246</f>
        <v>0</v>
      </c>
      <c r="O245" s="17">
        <f t="shared" si="214"/>
        <v>1000</v>
      </c>
      <c r="P245" s="19"/>
      <c r="Q245" s="19"/>
      <c r="R245" s="16"/>
      <c r="S245" s="19"/>
      <c r="T245" s="16"/>
      <c r="U245" s="16"/>
      <c r="V245" s="19"/>
      <c r="W245" s="18"/>
    </row>
    <row r="246" spans="1:23" ht="31.5" x14ac:dyDescent="0.25">
      <c r="A246" s="10" t="s">
        <v>34</v>
      </c>
      <c r="B246" s="8" t="s">
        <v>98</v>
      </c>
      <c r="C246" s="9" t="s">
        <v>27</v>
      </c>
      <c r="D246" s="9" t="s">
        <v>8</v>
      </c>
      <c r="E246" s="9" t="s">
        <v>255</v>
      </c>
      <c r="F246" s="8" t="s">
        <v>35</v>
      </c>
      <c r="G246" s="19"/>
      <c r="H246" s="19"/>
      <c r="I246" s="17"/>
      <c r="J246" s="19">
        <v>1000</v>
      </c>
      <c r="K246" s="17">
        <f t="shared" si="217"/>
        <v>1000</v>
      </c>
      <c r="L246" s="19"/>
      <c r="M246" s="17">
        <f t="shared" si="213"/>
        <v>1000</v>
      </c>
      <c r="N246" s="19"/>
      <c r="O246" s="17">
        <f t="shared" si="214"/>
        <v>1000</v>
      </c>
      <c r="P246" s="19"/>
      <c r="Q246" s="19"/>
      <c r="R246" s="16"/>
      <c r="S246" s="19"/>
      <c r="T246" s="16"/>
      <c r="U246" s="16"/>
      <c r="V246" s="19"/>
      <c r="W246" s="18"/>
    </row>
    <row r="247" spans="1:23" ht="31.5" x14ac:dyDescent="0.25">
      <c r="A247" s="10" t="s">
        <v>86</v>
      </c>
      <c r="B247" s="8" t="s">
        <v>98</v>
      </c>
      <c r="C247" s="9" t="s">
        <v>27</v>
      </c>
      <c r="D247" s="9" t="s">
        <v>8</v>
      </c>
      <c r="E247" s="9" t="s">
        <v>244</v>
      </c>
      <c r="F247" s="8"/>
      <c r="G247" s="19"/>
      <c r="H247" s="19"/>
      <c r="I247" s="17"/>
      <c r="J247" s="19">
        <f>J248</f>
        <v>39500</v>
      </c>
      <c r="K247" s="17">
        <f t="shared" si="217"/>
        <v>39500</v>
      </c>
      <c r="L247" s="19">
        <f>L248</f>
        <v>0</v>
      </c>
      <c r="M247" s="17">
        <f t="shared" si="213"/>
        <v>39500</v>
      </c>
      <c r="N247" s="19">
        <f>N248</f>
        <v>0</v>
      </c>
      <c r="O247" s="17">
        <f t="shared" si="214"/>
        <v>39500</v>
      </c>
      <c r="P247" s="19"/>
      <c r="Q247" s="19"/>
      <c r="R247" s="16"/>
      <c r="S247" s="19"/>
      <c r="T247" s="16"/>
      <c r="U247" s="16"/>
      <c r="V247" s="19"/>
      <c r="W247" s="18"/>
    </row>
    <row r="248" spans="1:23" ht="47.25" x14ac:dyDescent="0.25">
      <c r="A248" s="3" t="s">
        <v>29</v>
      </c>
      <c r="B248" s="8" t="s">
        <v>98</v>
      </c>
      <c r="C248" s="9" t="s">
        <v>27</v>
      </c>
      <c r="D248" s="9" t="s">
        <v>8</v>
      </c>
      <c r="E248" s="9" t="s">
        <v>244</v>
      </c>
      <c r="F248" s="8">
        <v>200</v>
      </c>
      <c r="G248" s="19"/>
      <c r="H248" s="19"/>
      <c r="I248" s="17"/>
      <c r="J248" s="19">
        <f>J249</f>
        <v>39500</v>
      </c>
      <c r="K248" s="17">
        <f t="shared" si="217"/>
        <v>39500</v>
      </c>
      <c r="L248" s="19">
        <f>L249</f>
        <v>0</v>
      </c>
      <c r="M248" s="17">
        <f t="shared" si="213"/>
        <v>39500</v>
      </c>
      <c r="N248" s="19">
        <f>N249</f>
        <v>0</v>
      </c>
      <c r="O248" s="17">
        <f t="shared" si="214"/>
        <v>39500</v>
      </c>
      <c r="P248" s="19"/>
      <c r="Q248" s="19"/>
      <c r="R248" s="16"/>
      <c r="S248" s="19"/>
      <c r="T248" s="16"/>
      <c r="U248" s="16"/>
      <c r="V248" s="19"/>
      <c r="W248" s="18"/>
    </row>
    <row r="249" spans="1:23" ht="47.25" x14ac:dyDescent="0.25">
      <c r="A249" s="10" t="s">
        <v>30</v>
      </c>
      <c r="B249" s="8" t="s">
        <v>98</v>
      </c>
      <c r="C249" s="9" t="s">
        <v>27</v>
      </c>
      <c r="D249" s="9" t="s">
        <v>8</v>
      </c>
      <c r="E249" s="9" t="s">
        <v>244</v>
      </c>
      <c r="F249" s="8">
        <v>240</v>
      </c>
      <c r="G249" s="19"/>
      <c r="H249" s="19"/>
      <c r="I249" s="17"/>
      <c r="J249" s="19">
        <v>39500</v>
      </c>
      <c r="K249" s="17">
        <f t="shared" si="217"/>
        <v>39500</v>
      </c>
      <c r="L249" s="19"/>
      <c r="M249" s="17">
        <f t="shared" si="213"/>
        <v>39500</v>
      </c>
      <c r="N249" s="19"/>
      <c r="O249" s="17">
        <f t="shared" si="214"/>
        <v>39500</v>
      </c>
      <c r="P249" s="19"/>
      <c r="Q249" s="19"/>
      <c r="R249" s="16"/>
      <c r="S249" s="19"/>
      <c r="T249" s="16"/>
      <c r="U249" s="16"/>
      <c r="V249" s="19"/>
      <c r="W249" s="18"/>
    </row>
    <row r="250" spans="1:23" ht="47.25" x14ac:dyDescent="0.25">
      <c r="A250" s="10" t="s">
        <v>112</v>
      </c>
      <c r="B250" s="8" t="s">
        <v>98</v>
      </c>
      <c r="C250" s="9" t="s">
        <v>27</v>
      </c>
      <c r="D250" s="9" t="s">
        <v>12</v>
      </c>
      <c r="E250" s="9"/>
      <c r="F250" s="8"/>
      <c r="G250" s="19">
        <f>G251+G254</f>
        <v>34000</v>
      </c>
      <c r="H250" s="19">
        <f>H251+H254</f>
        <v>0</v>
      </c>
      <c r="I250" s="17">
        <f t="shared" si="223"/>
        <v>34000</v>
      </c>
      <c r="J250" s="19">
        <f>J251+J254</f>
        <v>0</v>
      </c>
      <c r="K250" s="17">
        <f t="shared" si="217"/>
        <v>34000</v>
      </c>
      <c r="L250" s="19">
        <f>L251+L254</f>
        <v>0</v>
      </c>
      <c r="M250" s="17">
        <f t="shared" si="213"/>
        <v>34000</v>
      </c>
      <c r="N250" s="19">
        <f>N251+N254</f>
        <v>0</v>
      </c>
      <c r="O250" s="17">
        <f t="shared" si="214"/>
        <v>34000</v>
      </c>
      <c r="P250" s="19">
        <f t="shared" ref="P250:Q250" si="248">P251+P254</f>
        <v>34000</v>
      </c>
      <c r="Q250" s="19">
        <f t="shared" si="248"/>
        <v>0</v>
      </c>
      <c r="R250" s="16">
        <f t="shared" si="218"/>
        <v>34000</v>
      </c>
      <c r="S250" s="19">
        <f t="shared" ref="S250" si="249">S251+S254</f>
        <v>0</v>
      </c>
      <c r="T250" s="16">
        <f t="shared" si="219"/>
        <v>34000</v>
      </c>
      <c r="U250" s="16">
        <f t="shared" ref="U250:V250" si="250">U251+U254</f>
        <v>34000</v>
      </c>
      <c r="V250" s="19">
        <f t="shared" si="250"/>
        <v>0</v>
      </c>
      <c r="W250" s="18">
        <f t="shared" si="224"/>
        <v>34000</v>
      </c>
    </row>
    <row r="251" spans="1:23" ht="47.25" x14ac:dyDescent="0.25">
      <c r="A251" s="10" t="s">
        <v>113</v>
      </c>
      <c r="B251" s="8" t="s">
        <v>98</v>
      </c>
      <c r="C251" s="9" t="s">
        <v>27</v>
      </c>
      <c r="D251" s="9" t="s">
        <v>12</v>
      </c>
      <c r="E251" s="9" t="s">
        <v>261</v>
      </c>
      <c r="F251" s="8"/>
      <c r="G251" s="19">
        <f>G252</f>
        <v>27000</v>
      </c>
      <c r="H251" s="19">
        <f>H252</f>
        <v>0</v>
      </c>
      <c r="I251" s="17">
        <f t="shared" si="223"/>
        <v>27000</v>
      </c>
      <c r="J251" s="19">
        <f>J252</f>
        <v>0</v>
      </c>
      <c r="K251" s="17">
        <f t="shared" si="217"/>
        <v>27000</v>
      </c>
      <c r="L251" s="19">
        <f>L252</f>
        <v>0</v>
      </c>
      <c r="M251" s="17">
        <f t="shared" si="213"/>
        <v>27000</v>
      </c>
      <c r="N251" s="19">
        <f>N252</f>
        <v>0</v>
      </c>
      <c r="O251" s="17">
        <f t="shared" si="214"/>
        <v>27000</v>
      </c>
      <c r="P251" s="19">
        <f t="shared" ref="P251:S252" si="251">P252</f>
        <v>27000</v>
      </c>
      <c r="Q251" s="19">
        <f t="shared" si="251"/>
        <v>0</v>
      </c>
      <c r="R251" s="16">
        <f t="shared" si="218"/>
        <v>27000</v>
      </c>
      <c r="S251" s="19">
        <f t="shared" si="251"/>
        <v>0</v>
      </c>
      <c r="T251" s="16">
        <f t="shared" si="219"/>
        <v>27000</v>
      </c>
      <c r="U251" s="16">
        <f t="shared" ref="U251:V252" si="252">U252</f>
        <v>27000</v>
      </c>
      <c r="V251" s="19">
        <f t="shared" si="252"/>
        <v>0</v>
      </c>
      <c r="W251" s="18">
        <f t="shared" si="224"/>
        <v>27000</v>
      </c>
    </row>
    <row r="252" spans="1:23" ht="47.25" x14ac:dyDescent="0.25">
      <c r="A252" s="3" t="s">
        <v>29</v>
      </c>
      <c r="B252" s="8" t="s">
        <v>98</v>
      </c>
      <c r="C252" s="9" t="s">
        <v>27</v>
      </c>
      <c r="D252" s="9" t="s">
        <v>12</v>
      </c>
      <c r="E252" s="9" t="s">
        <v>261</v>
      </c>
      <c r="F252" s="8">
        <v>200</v>
      </c>
      <c r="G252" s="19">
        <f>G253</f>
        <v>27000</v>
      </c>
      <c r="H252" s="19">
        <f>H253</f>
        <v>0</v>
      </c>
      <c r="I252" s="17">
        <f t="shared" si="223"/>
        <v>27000</v>
      </c>
      <c r="J252" s="19">
        <f>J253</f>
        <v>0</v>
      </c>
      <c r="K252" s="17">
        <f t="shared" si="217"/>
        <v>27000</v>
      </c>
      <c r="L252" s="19">
        <f>L253</f>
        <v>0</v>
      </c>
      <c r="M252" s="17">
        <f t="shared" si="213"/>
        <v>27000</v>
      </c>
      <c r="N252" s="19">
        <f>N253</f>
        <v>0</v>
      </c>
      <c r="O252" s="17">
        <f t="shared" si="214"/>
        <v>27000</v>
      </c>
      <c r="P252" s="19">
        <f t="shared" si="251"/>
        <v>27000</v>
      </c>
      <c r="Q252" s="19">
        <f t="shared" si="251"/>
        <v>0</v>
      </c>
      <c r="R252" s="16">
        <f t="shared" si="218"/>
        <v>27000</v>
      </c>
      <c r="S252" s="19">
        <f t="shared" si="251"/>
        <v>0</v>
      </c>
      <c r="T252" s="16">
        <f t="shared" si="219"/>
        <v>27000</v>
      </c>
      <c r="U252" s="16">
        <f t="shared" si="252"/>
        <v>27000</v>
      </c>
      <c r="V252" s="19">
        <f t="shared" si="252"/>
        <v>0</v>
      </c>
      <c r="W252" s="18">
        <f t="shared" si="224"/>
        <v>27000</v>
      </c>
    </row>
    <row r="253" spans="1:23" ht="47.25" x14ac:dyDescent="0.25">
      <c r="A253" s="10" t="s">
        <v>30</v>
      </c>
      <c r="B253" s="8" t="s">
        <v>98</v>
      </c>
      <c r="C253" s="9" t="s">
        <v>27</v>
      </c>
      <c r="D253" s="9" t="s">
        <v>12</v>
      </c>
      <c r="E253" s="9" t="s">
        <v>261</v>
      </c>
      <c r="F253" s="8" t="s">
        <v>31</v>
      </c>
      <c r="G253" s="19">
        <v>27000</v>
      </c>
      <c r="H253" s="19"/>
      <c r="I253" s="17">
        <f t="shared" si="223"/>
        <v>27000</v>
      </c>
      <c r="J253" s="19"/>
      <c r="K253" s="17">
        <f t="shared" si="217"/>
        <v>27000</v>
      </c>
      <c r="L253" s="19"/>
      <c r="M253" s="17">
        <f t="shared" si="213"/>
        <v>27000</v>
      </c>
      <c r="N253" s="19"/>
      <c r="O253" s="17">
        <f t="shared" si="214"/>
        <v>27000</v>
      </c>
      <c r="P253" s="19">
        <v>27000</v>
      </c>
      <c r="Q253" s="19"/>
      <c r="R253" s="16">
        <f t="shared" si="218"/>
        <v>27000</v>
      </c>
      <c r="S253" s="19"/>
      <c r="T253" s="16">
        <f t="shared" si="219"/>
        <v>27000</v>
      </c>
      <c r="U253" s="16">
        <v>27000</v>
      </c>
      <c r="V253" s="19"/>
      <c r="W253" s="18">
        <f t="shared" si="224"/>
        <v>27000</v>
      </c>
    </row>
    <row r="254" spans="1:23" ht="94.5" x14ac:dyDescent="0.25">
      <c r="A254" s="10" t="s">
        <v>114</v>
      </c>
      <c r="B254" s="8" t="s">
        <v>98</v>
      </c>
      <c r="C254" s="9" t="s">
        <v>27</v>
      </c>
      <c r="D254" s="9" t="s">
        <v>12</v>
      </c>
      <c r="E254" s="9" t="s">
        <v>262</v>
      </c>
      <c r="F254" s="8"/>
      <c r="G254" s="19">
        <f>G255</f>
        <v>7000</v>
      </c>
      <c r="H254" s="19">
        <f>H255</f>
        <v>0</v>
      </c>
      <c r="I254" s="17">
        <f t="shared" si="223"/>
        <v>7000</v>
      </c>
      <c r="J254" s="19">
        <f>J255</f>
        <v>0</v>
      </c>
      <c r="K254" s="17">
        <f t="shared" si="217"/>
        <v>7000</v>
      </c>
      <c r="L254" s="19">
        <f>L255</f>
        <v>0</v>
      </c>
      <c r="M254" s="17">
        <f t="shared" si="213"/>
        <v>7000</v>
      </c>
      <c r="N254" s="19">
        <f>N255</f>
        <v>0</v>
      </c>
      <c r="O254" s="17">
        <f t="shared" si="214"/>
        <v>7000</v>
      </c>
      <c r="P254" s="19">
        <f t="shared" ref="P254:S255" si="253">P255</f>
        <v>7000</v>
      </c>
      <c r="Q254" s="19">
        <f t="shared" si="253"/>
        <v>0</v>
      </c>
      <c r="R254" s="16">
        <f t="shared" si="218"/>
        <v>7000</v>
      </c>
      <c r="S254" s="19">
        <f t="shared" si="253"/>
        <v>0</v>
      </c>
      <c r="T254" s="16">
        <f t="shared" si="219"/>
        <v>7000</v>
      </c>
      <c r="U254" s="16">
        <f t="shared" ref="U254:V255" si="254">U255</f>
        <v>7000</v>
      </c>
      <c r="V254" s="19">
        <f t="shared" si="254"/>
        <v>0</v>
      </c>
      <c r="W254" s="18">
        <f t="shared" si="224"/>
        <v>7000</v>
      </c>
    </row>
    <row r="255" spans="1:23" ht="47.25" x14ac:dyDescent="0.25">
      <c r="A255" s="3" t="s">
        <v>29</v>
      </c>
      <c r="B255" s="8" t="s">
        <v>98</v>
      </c>
      <c r="C255" s="9" t="s">
        <v>27</v>
      </c>
      <c r="D255" s="9" t="s">
        <v>12</v>
      </c>
      <c r="E255" s="9" t="s">
        <v>262</v>
      </c>
      <c r="F255" s="8">
        <v>200</v>
      </c>
      <c r="G255" s="19">
        <f>G256</f>
        <v>7000</v>
      </c>
      <c r="H255" s="19">
        <f>H256</f>
        <v>0</v>
      </c>
      <c r="I255" s="17">
        <f t="shared" si="223"/>
        <v>7000</v>
      </c>
      <c r="J255" s="19">
        <f>J256</f>
        <v>0</v>
      </c>
      <c r="K255" s="17">
        <f t="shared" si="217"/>
        <v>7000</v>
      </c>
      <c r="L255" s="19">
        <f>L256</f>
        <v>0</v>
      </c>
      <c r="M255" s="17">
        <f t="shared" si="213"/>
        <v>7000</v>
      </c>
      <c r="N255" s="19">
        <f>N256</f>
        <v>0</v>
      </c>
      <c r="O255" s="17">
        <f t="shared" si="214"/>
        <v>7000</v>
      </c>
      <c r="P255" s="19">
        <f t="shared" si="253"/>
        <v>7000</v>
      </c>
      <c r="Q255" s="19">
        <f t="shared" si="253"/>
        <v>0</v>
      </c>
      <c r="R255" s="16">
        <f t="shared" si="218"/>
        <v>7000</v>
      </c>
      <c r="S255" s="19">
        <f t="shared" si="253"/>
        <v>0</v>
      </c>
      <c r="T255" s="16">
        <f t="shared" si="219"/>
        <v>7000</v>
      </c>
      <c r="U255" s="16">
        <f t="shared" si="254"/>
        <v>7000</v>
      </c>
      <c r="V255" s="19">
        <f t="shared" si="254"/>
        <v>0</v>
      </c>
      <c r="W255" s="18">
        <f t="shared" si="224"/>
        <v>7000</v>
      </c>
    </row>
    <row r="256" spans="1:23" ht="47.25" x14ac:dyDescent="0.25">
      <c r="A256" s="10" t="s">
        <v>30</v>
      </c>
      <c r="B256" s="8" t="s">
        <v>98</v>
      </c>
      <c r="C256" s="9" t="s">
        <v>27</v>
      </c>
      <c r="D256" s="9" t="s">
        <v>12</v>
      </c>
      <c r="E256" s="9" t="s">
        <v>262</v>
      </c>
      <c r="F256" s="8" t="s">
        <v>31</v>
      </c>
      <c r="G256" s="19">
        <v>7000</v>
      </c>
      <c r="H256" s="19"/>
      <c r="I256" s="17">
        <f t="shared" si="223"/>
        <v>7000</v>
      </c>
      <c r="J256" s="19"/>
      <c r="K256" s="17">
        <f t="shared" si="217"/>
        <v>7000</v>
      </c>
      <c r="L256" s="19"/>
      <c r="M256" s="17">
        <f t="shared" si="213"/>
        <v>7000</v>
      </c>
      <c r="N256" s="19"/>
      <c r="O256" s="17">
        <f t="shared" si="214"/>
        <v>7000</v>
      </c>
      <c r="P256" s="19">
        <v>7000</v>
      </c>
      <c r="Q256" s="19"/>
      <c r="R256" s="16">
        <f t="shared" si="218"/>
        <v>7000</v>
      </c>
      <c r="S256" s="19"/>
      <c r="T256" s="16">
        <f t="shared" si="219"/>
        <v>7000</v>
      </c>
      <c r="U256" s="16">
        <v>7000</v>
      </c>
      <c r="V256" s="19"/>
      <c r="W256" s="18">
        <f t="shared" si="224"/>
        <v>7000</v>
      </c>
    </row>
    <row r="257" spans="1:23" ht="15.75" x14ac:dyDescent="0.25">
      <c r="A257" s="10" t="s">
        <v>76</v>
      </c>
      <c r="B257" s="8" t="s">
        <v>98</v>
      </c>
      <c r="C257" s="9" t="s">
        <v>68</v>
      </c>
      <c r="D257" s="9"/>
      <c r="E257" s="9"/>
      <c r="F257" s="8"/>
      <c r="G257" s="19">
        <f>G258+G265+G272+G279</f>
        <v>30118233.93</v>
      </c>
      <c r="H257" s="19">
        <f>H258+H265+H272+H279</f>
        <v>9571039.5499999989</v>
      </c>
      <c r="I257" s="17">
        <f t="shared" si="223"/>
        <v>39689273.479999997</v>
      </c>
      <c r="J257" s="19">
        <f>J258+J265+J272+J279</f>
        <v>5442343</v>
      </c>
      <c r="K257" s="17">
        <f t="shared" si="217"/>
        <v>45131616.479999997</v>
      </c>
      <c r="L257" s="19">
        <f>L258+L265+L272+L279</f>
        <v>0</v>
      </c>
      <c r="M257" s="17">
        <f t="shared" si="213"/>
        <v>45131616.479999997</v>
      </c>
      <c r="N257" s="19">
        <f>N258+N265+N272+N279</f>
        <v>0</v>
      </c>
      <c r="O257" s="17">
        <f t="shared" si="214"/>
        <v>45131616.479999997</v>
      </c>
      <c r="P257" s="19">
        <f t="shared" ref="P257:Q257" si="255">P258+P265+P272+P279</f>
        <v>16301704.6</v>
      </c>
      <c r="Q257" s="19">
        <f t="shared" si="255"/>
        <v>0</v>
      </c>
      <c r="R257" s="16">
        <f t="shared" si="218"/>
        <v>16301704.6</v>
      </c>
      <c r="S257" s="19">
        <f t="shared" ref="S257" si="256">S258+S265+S272+S279</f>
        <v>0</v>
      </c>
      <c r="T257" s="16">
        <f t="shared" si="219"/>
        <v>16301704.6</v>
      </c>
      <c r="U257" s="16">
        <f t="shared" ref="U257:V257" si="257">U258+U265+U272+U279</f>
        <v>16218704.6</v>
      </c>
      <c r="V257" s="19">
        <f t="shared" si="257"/>
        <v>0</v>
      </c>
      <c r="W257" s="18">
        <f t="shared" si="224"/>
        <v>16218704.6</v>
      </c>
    </row>
    <row r="258" spans="1:23" ht="15.75" x14ac:dyDescent="0.25">
      <c r="A258" s="10" t="s">
        <v>115</v>
      </c>
      <c r="B258" s="8" t="s">
        <v>98</v>
      </c>
      <c r="C258" s="9" t="s">
        <v>68</v>
      </c>
      <c r="D258" s="9" t="s">
        <v>102</v>
      </c>
      <c r="E258" s="9"/>
      <c r="F258" s="8"/>
      <c r="G258" s="19">
        <f>G259+G262</f>
        <v>413998.9</v>
      </c>
      <c r="H258" s="19">
        <f>H259+H262</f>
        <v>338047.2</v>
      </c>
      <c r="I258" s="17">
        <f t="shared" si="223"/>
        <v>752046.10000000009</v>
      </c>
      <c r="J258" s="19">
        <f>J259+J262</f>
        <v>0</v>
      </c>
      <c r="K258" s="17">
        <f t="shared" si="217"/>
        <v>752046.10000000009</v>
      </c>
      <c r="L258" s="19">
        <f>L259+L262</f>
        <v>0</v>
      </c>
      <c r="M258" s="17">
        <f t="shared" si="213"/>
        <v>752046.10000000009</v>
      </c>
      <c r="N258" s="19">
        <f>N259+N262</f>
        <v>0</v>
      </c>
      <c r="O258" s="17">
        <f t="shared" si="214"/>
        <v>752046.10000000009</v>
      </c>
      <c r="P258" s="19">
        <f t="shared" ref="P258:Q258" si="258">P259+P262</f>
        <v>381314.6</v>
      </c>
      <c r="Q258" s="19">
        <f t="shared" si="258"/>
        <v>0</v>
      </c>
      <c r="R258" s="16">
        <f t="shared" si="218"/>
        <v>381314.6</v>
      </c>
      <c r="S258" s="19">
        <f t="shared" ref="S258" si="259">S259+S262</f>
        <v>0</v>
      </c>
      <c r="T258" s="16">
        <f t="shared" si="219"/>
        <v>381314.6</v>
      </c>
      <c r="U258" s="16">
        <f t="shared" ref="U258:V258" si="260">U259+U262</f>
        <v>381314.6</v>
      </c>
      <c r="V258" s="19">
        <f t="shared" si="260"/>
        <v>0</v>
      </c>
      <c r="W258" s="18">
        <f t="shared" si="224"/>
        <v>381314.6</v>
      </c>
    </row>
    <row r="259" spans="1:23" ht="224.25" customHeight="1" x14ac:dyDescent="0.25">
      <c r="A259" s="10" t="s">
        <v>116</v>
      </c>
      <c r="B259" s="8" t="s">
        <v>98</v>
      </c>
      <c r="C259" s="9" t="s">
        <v>68</v>
      </c>
      <c r="D259" s="9" t="s">
        <v>102</v>
      </c>
      <c r="E259" s="9" t="s">
        <v>263</v>
      </c>
      <c r="F259" s="8"/>
      <c r="G259" s="19">
        <f>G260</f>
        <v>413998.9</v>
      </c>
      <c r="H259" s="19">
        <f>H260</f>
        <v>0</v>
      </c>
      <c r="I259" s="17">
        <f t="shared" si="223"/>
        <v>413998.9</v>
      </c>
      <c r="J259" s="19">
        <f>J260</f>
        <v>0</v>
      </c>
      <c r="K259" s="17">
        <f t="shared" si="217"/>
        <v>413998.9</v>
      </c>
      <c r="L259" s="19">
        <f>L260</f>
        <v>0</v>
      </c>
      <c r="M259" s="17">
        <f t="shared" si="213"/>
        <v>413998.9</v>
      </c>
      <c r="N259" s="19">
        <f>N260</f>
        <v>0</v>
      </c>
      <c r="O259" s="17">
        <f t="shared" si="214"/>
        <v>413998.9</v>
      </c>
      <c r="P259" s="19">
        <f t="shared" ref="P259:S260" si="261">P260</f>
        <v>381314.6</v>
      </c>
      <c r="Q259" s="19">
        <f t="shared" si="261"/>
        <v>0</v>
      </c>
      <c r="R259" s="16">
        <f t="shared" si="218"/>
        <v>381314.6</v>
      </c>
      <c r="S259" s="19">
        <f t="shared" si="261"/>
        <v>0</v>
      </c>
      <c r="T259" s="16">
        <f t="shared" si="219"/>
        <v>381314.6</v>
      </c>
      <c r="U259" s="16">
        <f t="shared" ref="U259:V260" si="262">U260</f>
        <v>381314.6</v>
      </c>
      <c r="V259" s="19">
        <f t="shared" si="262"/>
        <v>0</v>
      </c>
      <c r="W259" s="18">
        <f t="shared" si="224"/>
        <v>381314.6</v>
      </c>
    </row>
    <row r="260" spans="1:23" ht="47.25" x14ac:dyDescent="0.25">
      <c r="A260" s="3" t="s">
        <v>29</v>
      </c>
      <c r="B260" s="8" t="s">
        <v>98</v>
      </c>
      <c r="C260" s="9" t="s">
        <v>68</v>
      </c>
      <c r="D260" s="9" t="s">
        <v>102</v>
      </c>
      <c r="E260" s="9" t="s">
        <v>263</v>
      </c>
      <c r="F260" s="8">
        <v>200</v>
      </c>
      <c r="G260" s="19">
        <f>G261</f>
        <v>413998.9</v>
      </c>
      <c r="H260" s="19">
        <f>H261</f>
        <v>0</v>
      </c>
      <c r="I260" s="17">
        <f t="shared" si="223"/>
        <v>413998.9</v>
      </c>
      <c r="J260" s="19">
        <f>J261</f>
        <v>0</v>
      </c>
      <c r="K260" s="17">
        <f t="shared" si="217"/>
        <v>413998.9</v>
      </c>
      <c r="L260" s="19">
        <f>L261</f>
        <v>0</v>
      </c>
      <c r="M260" s="17">
        <f t="shared" si="213"/>
        <v>413998.9</v>
      </c>
      <c r="N260" s="19">
        <f>N261</f>
        <v>0</v>
      </c>
      <c r="O260" s="17">
        <f t="shared" si="214"/>
        <v>413998.9</v>
      </c>
      <c r="P260" s="19">
        <f t="shared" si="261"/>
        <v>381314.6</v>
      </c>
      <c r="Q260" s="19">
        <f t="shared" si="261"/>
        <v>0</v>
      </c>
      <c r="R260" s="16">
        <f t="shared" si="218"/>
        <v>381314.6</v>
      </c>
      <c r="S260" s="19">
        <f t="shared" si="261"/>
        <v>0</v>
      </c>
      <c r="T260" s="16">
        <f t="shared" si="219"/>
        <v>381314.6</v>
      </c>
      <c r="U260" s="16">
        <f t="shared" si="262"/>
        <v>381314.6</v>
      </c>
      <c r="V260" s="19">
        <f t="shared" si="262"/>
        <v>0</v>
      </c>
      <c r="W260" s="18">
        <f t="shared" si="224"/>
        <v>381314.6</v>
      </c>
    </row>
    <row r="261" spans="1:23" ht="47.25" x14ac:dyDescent="0.25">
      <c r="A261" s="10" t="s">
        <v>30</v>
      </c>
      <c r="B261" s="8" t="s">
        <v>98</v>
      </c>
      <c r="C261" s="9" t="s">
        <v>68</v>
      </c>
      <c r="D261" s="9" t="s">
        <v>102</v>
      </c>
      <c r="E261" s="9" t="s">
        <v>263</v>
      </c>
      <c r="F261" s="8" t="s">
        <v>31</v>
      </c>
      <c r="G261" s="19">
        <v>413998.9</v>
      </c>
      <c r="H261" s="19"/>
      <c r="I261" s="17">
        <f t="shared" si="223"/>
        <v>413998.9</v>
      </c>
      <c r="J261" s="19"/>
      <c r="K261" s="17">
        <f t="shared" si="217"/>
        <v>413998.9</v>
      </c>
      <c r="L261" s="19"/>
      <c r="M261" s="17">
        <f t="shared" si="213"/>
        <v>413998.9</v>
      </c>
      <c r="N261" s="19"/>
      <c r="O261" s="17">
        <f t="shared" si="214"/>
        <v>413998.9</v>
      </c>
      <c r="P261" s="19">
        <v>381314.6</v>
      </c>
      <c r="Q261" s="19"/>
      <c r="R261" s="16">
        <f t="shared" si="218"/>
        <v>381314.6</v>
      </c>
      <c r="S261" s="19"/>
      <c r="T261" s="16">
        <f t="shared" si="219"/>
        <v>381314.6</v>
      </c>
      <c r="U261" s="16">
        <v>381314.6</v>
      </c>
      <c r="V261" s="19"/>
      <c r="W261" s="18">
        <f t="shared" si="224"/>
        <v>381314.6</v>
      </c>
    </row>
    <row r="262" spans="1:23" ht="189" x14ac:dyDescent="0.25">
      <c r="A262" s="10" t="s">
        <v>264</v>
      </c>
      <c r="B262" s="8" t="s">
        <v>98</v>
      </c>
      <c r="C262" s="9" t="s">
        <v>68</v>
      </c>
      <c r="D262" s="9" t="s">
        <v>102</v>
      </c>
      <c r="E262" s="9" t="s">
        <v>265</v>
      </c>
      <c r="F262" s="8"/>
      <c r="G262" s="19">
        <f>G263</f>
        <v>0</v>
      </c>
      <c r="H262" s="19">
        <f>H263</f>
        <v>338047.2</v>
      </c>
      <c r="I262" s="17">
        <f t="shared" si="223"/>
        <v>338047.2</v>
      </c>
      <c r="J262" s="19">
        <f>J263</f>
        <v>0</v>
      </c>
      <c r="K262" s="17">
        <f t="shared" si="217"/>
        <v>338047.2</v>
      </c>
      <c r="L262" s="19">
        <f>L263</f>
        <v>0</v>
      </c>
      <c r="M262" s="17">
        <f t="shared" si="213"/>
        <v>338047.2</v>
      </c>
      <c r="N262" s="19">
        <f>N263</f>
        <v>0</v>
      </c>
      <c r="O262" s="17">
        <f t="shared" si="214"/>
        <v>338047.2</v>
      </c>
      <c r="P262" s="19">
        <f t="shared" ref="P262:S263" si="263">P263</f>
        <v>0</v>
      </c>
      <c r="Q262" s="19">
        <f t="shared" si="263"/>
        <v>0</v>
      </c>
      <c r="R262" s="16">
        <f t="shared" si="218"/>
        <v>0</v>
      </c>
      <c r="S262" s="19">
        <f t="shared" si="263"/>
        <v>0</v>
      </c>
      <c r="T262" s="16">
        <f t="shared" si="219"/>
        <v>0</v>
      </c>
      <c r="U262" s="16">
        <f t="shared" ref="U262:V263" si="264">U263</f>
        <v>0</v>
      </c>
      <c r="V262" s="19">
        <f t="shared" si="264"/>
        <v>0</v>
      </c>
      <c r="W262" s="18">
        <f t="shared" si="224"/>
        <v>0</v>
      </c>
    </row>
    <row r="263" spans="1:23" ht="47.25" x14ac:dyDescent="0.25">
      <c r="A263" s="3" t="s">
        <v>29</v>
      </c>
      <c r="B263" s="8" t="s">
        <v>98</v>
      </c>
      <c r="C263" s="9" t="s">
        <v>68</v>
      </c>
      <c r="D263" s="9" t="s">
        <v>102</v>
      </c>
      <c r="E263" s="9" t="s">
        <v>265</v>
      </c>
      <c r="F263" s="8">
        <v>200</v>
      </c>
      <c r="G263" s="19">
        <f>G264</f>
        <v>0</v>
      </c>
      <c r="H263" s="19">
        <f>H264</f>
        <v>338047.2</v>
      </c>
      <c r="I263" s="17">
        <f t="shared" si="223"/>
        <v>338047.2</v>
      </c>
      <c r="J263" s="19">
        <f>J264</f>
        <v>0</v>
      </c>
      <c r="K263" s="17">
        <f t="shared" si="217"/>
        <v>338047.2</v>
      </c>
      <c r="L263" s="19">
        <f>L264</f>
        <v>0</v>
      </c>
      <c r="M263" s="17">
        <f t="shared" si="213"/>
        <v>338047.2</v>
      </c>
      <c r="N263" s="19">
        <f>N264</f>
        <v>0</v>
      </c>
      <c r="O263" s="17">
        <f t="shared" si="214"/>
        <v>338047.2</v>
      </c>
      <c r="P263" s="19">
        <f t="shared" si="263"/>
        <v>0</v>
      </c>
      <c r="Q263" s="19">
        <f t="shared" si="263"/>
        <v>0</v>
      </c>
      <c r="R263" s="16">
        <f t="shared" si="218"/>
        <v>0</v>
      </c>
      <c r="S263" s="19">
        <f t="shared" si="263"/>
        <v>0</v>
      </c>
      <c r="T263" s="16">
        <f t="shared" si="219"/>
        <v>0</v>
      </c>
      <c r="U263" s="16">
        <f t="shared" si="264"/>
        <v>0</v>
      </c>
      <c r="V263" s="19">
        <f t="shared" si="264"/>
        <v>0</v>
      </c>
      <c r="W263" s="18">
        <f t="shared" si="224"/>
        <v>0</v>
      </c>
    </row>
    <row r="264" spans="1:23" ht="47.25" x14ac:dyDescent="0.25">
      <c r="A264" s="10" t="s">
        <v>30</v>
      </c>
      <c r="B264" s="8" t="s">
        <v>98</v>
      </c>
      <c r="C264" s="9" t="s">
        <v>68</v>
      </c>
      <c r="D264" s="9" t="s">
        <v>102</v>
      </c>
      <c r="E264" s="9" t="s">
        <v>265</v>
      </c>
      <c r="F264" s="8">
        <v>240</v>
      </c>
      <c r="G264" s="19">
        <v>0</v>
      </c>
      <c r="H264" s="19">
        <v>338047.2</v>
      </c>
      <c r="I264" s="17">
        <f t="shared" si="223"/>
        <v>338047.2</v>
      </c>
      <c r="J264" s="19"/>
      <c r="K264" s="17">
        <f t="shared" si="217"/>
        <v>338047.2</v>
      </c>
      <c r="L264" s="19"/>
      <c r="M264" s="17">
        <f t="shared" si="213"/>
        <v>338047.2</v>
      </c>
      <c r="N264" s="19"/>
      <c r="O264" s="17">
        <f t="shared" si="214"/>
        <v>338047.2</v>
      </c>
      <c r="P264" s="19"/>
      <c r="Q264" s="19"/>
      <c r="R264" s="16">
        <f t="shared" si="218"/>
        <v>0</v>
      </c>
      <c r="S264" s="19"/>
      <c r="T264" s="16">
        <f t="shared" si="219"/>
        <v>0</v>
      </c>
      <c r="U264" s="16"/>
      <c r="V264" s="19"/>
      <c r="W264" s="18">
        <f t="shared" si="224"/>
        <v>0</v>
      </c>
    </row>
    <row r="265" spans="1:23" ht="15.75" x14ac:dyDescent="0.25">
      <c r="A265" s="10" t="s">
        <v>117</v>
      </c>
      <c r="B265" s="8" t="s">
        <v>98</v>
      </c>
      <c r="C265" s="9" t="s">
        <v>68</v>
      </c>
      <c r="D265" s="9" t="s">
        <v>118</v>
      </c>
      <c r="E265" s="9"/>
      <c r="F265" s="8"/>
      <c r="G265" s="19">
        <f>G269</f>
        <v>9423044</v>
      </c>
      <c r="H265" s="19">
        <f>H269</f>
        <v>0</v>
      </c>
      <c r="I265" s="17">
        <f t="shared" si="223"/>
        <v>9423044</v>
      </c>
      <c r="J265" s="19">
        <f>J269+J266</f>
        <v>5442343</v>
      </c>
      <c r="K265" s="17">
        <f t="shared" si="217"/>
        <v>14865387</v>
      </c>
      <c r="L265" s="19">
        <f>L269+L266</f>
        <v>0</v>
      </c>
      <c r="M265" s="17">
        <f t="shared" si="213"/>
        <v>14865387</v>
      </c>
      <c r="N265" s="19">
        <f>N269+N266</f>
        <v>0</v>
      </c>
      <c r="O265" s="17">
        <f t="shared" si="214"/>
        <v>14865387</v>
      </c>
      <c r="P265" s="19">
        <f>P269</f>
        <v>129300</v>
      </c>
      <c r="Q265" s="19">
        <f>Q269</f>
        <v>0</v>
      </c>
      <c r="R265" s="16">
        <f t="shared" si="218"/>
        <v>129300</v>
      </c>
      <c r="S265" s="19">
        <f>S269</f>
        <v>0</v>
      </c>
      <c r="T265" s="16">
        <f t="shared" si="219"/>
        <v>129300</v>
      </c>
      <c r="U265" s="16">
        <f>U269</f>
        <v>129300</v>
      </c>
      <c r="V265" s="19">
        <f>V269</f>
        <v>0</v>
      </c>
      <c r="W265" s="18">
        <f t="shared" si="224"/>
        <v>129300</v>
      </c>
    </row>
    <row r="266" spans="1:23" ht="78.75" x14ac:dyDescent="0.25">
      <c r="A266" s="10" t="s">
        <v>314</v>
      </c>
      <c r="B266" s="8" t="s">
        <v>98</v>
      </c>
      <c r="C266" s="9" t="s">
        <v>68</v>
      </c>
      <c r="D266" s="9" t="s">
        <v>118</v>
      </c>
      <c r="E266" s="9" t="s">
        <v>315</v>
      </c>
      <c r="F266" s="8"/>
      <c r="G266" s="19"/>
      <c r="H266" s="19"/>
      <c r="I266" s="17"/>
      <c r="J266" s="19">
        <f>J267</f>
        <v>5442343</v>
      </c>
      <c r="K266" s="17">
        <f t="shared" si="217"/>
        <v>5442343</v>
      </c>
      <c r="L266" s="19">
        <f>L267</f>
        <v>0</v>
      </c>
      <c r="M266" s="17">
        <f t="shared" si="213"/>
        <v>5442343</v>
      </c>
      <c r="N266" s="19">
        <f>N267</f>
        <v>0</v>
      </c>
      <c r="O266" s="17">
        <f t="shared" si="214"/>
        <v>5442343</v>
      </c>
      <c r="P266" s="19"/>
      <c r="Q266" s="19"/>
      <c r="R266" s="16"/>
      <c r="S266" s="19"/>
      <c r="T266" s="16"/>
      <c r="U266" s="16"/>
      <c r="V266" s="19"/>
      <c r="W266" s="18"/>
    </row>
    <row r="267" spans="1:23" ht="47.25" x14ac:dyDescent="0.25">
      <c r="A267" s="3" t="s">
        <v>29</v>
      </c>
      <c r="B267" s="8" t="s">
        <v>98</v>
      </c>
      <c r="C267" s="9" t="s">
        <v>68</v>
      </c>
      <c r="D267" s="9" t="s">
        <v>118</v>
      </c>
      <c r="E267" s="9" t="s">
        <v>315</v>
      </c>
      <c r="F267" s="8">
        <v>200</v>
      </c>
      <c r="G267" s="19"/>
      <c r="H267" s="19"/>
      <c r="I267" s="17"/>
      <c r="J267" s="19">
        <f>J268</f>
        <v>5442343</v>
      </c>
      <c r="K267" s="17">
        <f t="shared" si="217"/>
        <v>5442343</v>
      </c>
      <c r="L267" s="19">
        <f>L268</f>
        <v>0</v>
      </c>
      <c r="M267" s="17">
        <f t="shared" si="213"/>
        <v>5442343</v>
      </c>
      <c r="N267" s="19">
        <f>N268</f>
        <v>0</v>
      </c>
      <c r="O267" s="17">
        <f t="shared" si="214"/>
        <v>5442343</v>
      </c>
      <c r="P267" s="19"/>
      <c r="Q267" s="19"/>
      <c r="R267" s="16"/>
      <c r="S267" s="19"/>
      <c r="T267" s="16"/>
      <c r="U267" s="16"/>
      <c r="V267" s="19"/>
      <c r="W267" s="18"/>
    </row>
    <row r="268" spans="1:23" ht="47.25" x14ac:dyDescent="0.25">
      <c r="A268" s="10" t="s">
        <v>30</v>
      </c>
      <c r="B268" s="8" t="s">
        <v>98</v>
      </c>
      <c r="C268" s="9" t="s">
        <v>68</v>
      </c>
      <c r="D268" s="9" t="s">
        <v>118</v>
      </c>
      <c r="E268" s="9" t="s">
        <v>315</v>
      </c>
      <c r="F268" s="8">
        <v>240</v>
      </c>
      <c r="G268" s="19"/>
      <c r="H268" s="19"/>
      <c r="I268" s="17"/>
      <c r="J268" s="19">
        <v>5442343</v>
      </c>
      <c r="K268" s="17">
        <f t="shared" si="217"/>
        <v>5442343</v>
      </c>
      <c r="L268" s="19"/>
      <c r="M268" s="17">
        <f t="shared" si="213"/>
        <v>5442343</v>
      </c>
      <c r="N268" s="19"/>
      <c r="O268" s="17">
        <f t="shared" si="214"/>
        <v>5442343</v>
      </c>
      <c r="P268" s="19"/>
      <c r="Q268" s="19"/>
      <c r="R268" s="16"/>
      <c r="S268" s="19"/>
      <c r="T268" s="16"/>
      <c r="U268" s="16"/>
      <c r="V268" s="19"/>
      <c r="W268" s="18"/>
    </row>
    <row r="269" spans="1:23" ht="126" x14ac:dyDescent="0.25">
      <c r="A269" s="10" t="s">
        <v>119</v>
      </c>
      <c r="B269" s="8" t="s">
        <v>98</v>
      </c>
      <c r="C269" s="9" t="s">
        <v>68</v>
      </c>
      <c r="D269" s="9" t="s">
        <v>118</v>
      </c>
      <c r="E269" s="9" t="s">
        <v>266</v>
      </c>
      <c r="F269" s="8"/>
      <c r="G269" s="19">
        <f t="shared" ref="G269:N270" si="265">G270</f>
        <v>9423044</v>
      </c>
      <c r="H269" s="19">
        <f t="shared" si="265"/>
        <v>0</v>
      </c>
      <c r="I269" s="17">
        <f t="shared" si="223"/>
        <v>9423044</v>
      </c>
      <c r="J269" s="19">
        <f t="shared" si="265"/>
        <v>0</v>
      </c>
      <c r="K269" s="17">
        <f t="shared" si="217"/>
        <v>9423044</v>
      </c>
      <c r="L269" s="19">
        <f t="shared" si="265"/>
        <v>0</v>
      </c>
      <c r="M269" s="17">
        <f t="shared" si="213"/>
        <v>9423044</v>
      </c>
      <c r="N269" s="19">
        <f t="shared" si="265"/>
        <v>0</v>
      </c>
      <c r="O269" s="17">
        <f t="shared" si="214"/>
        <v>9423044</v>
      </c>
      <c r="P269" s="19">
        <f t="shared" ref="P269:S270" si="266">P270</f>
        <v>129300</v>
      </c>
      <c r="Q269" s="19">
        <f t="shared" si="266"/>
        <v>0</v>
      </c>
      <c r="R269" s="16">
        <f t="shared" si="218"/>
        <v>129300</v>
      </c>
      <c r="S269" s="19">
        <f t="shared" si="266"/>
        <v>0</v>
      </c>
      <c r="T269" s="16">
        <f t="shared" si="219"/>
        <v>129300</v>
      </c>
      <c r="U269" s="16">
        <f t="shared" ref="U269:V270" si="267">U270</f>
        <v>129300</v>
      </c>
      <c r="V269" s="19">
        <f t="shared" si="267"/>
        <v>0</v>
      </c>
      <c r="W269" s="18">
        <f t="shared" si="224"/>
        <v>129300</v>
      </c>
    </row>
    <row r="270" spans="1:23" ht="15.75" x14ac:dyDescent="0.25">
      <c r="A270" s="3" t="s">
        <v>33</v>
      </c>
      <c r="B270" s="8" t="s">
        <v>98</v>
      </c>
      <c r="C270" s="9" t="s">
        <v>68</v>
      </c>
      <c r="D270" s="9" t="s">
        <v>118</v>
      </c>
      <c r="E270" s="9" t="s">
        <v>266</v>
      </c>
      <c r="F270" s="8">
        <v>800</v>
      </c>
      <c r="G270" s="19">
        <f t="shared" si="265"/>
        <v>9423044</v>
      </c>
      <c r="H270" s="19">
        <f t="shared" si="265"/>
        <v>0</v>
      </c>
      <c r="I270" s="17">
        <f t="shared" si="223"/>
        <v>9423044</v>
      </c>
      <c r="J270" s="19">
        <f t="shared" si="265"/>
        <v>0</v>
      </c>
      <c r="K270" s="17">
        <f t="shared" si="217"/>
        <v>9423044</v>
      </c>
      <c r="L270" s="19">
        <f t="shared" si="265"/>
        <v>0</v>
      </c>
      <c r="M270" s="17">
        <f t="shared" si="213"/>
        <v>9423044</v>
      </c>
      <c r="N270" s="19">
        <f t="shared" si="265"/>
        <v>0</v>
      </c>
      <c r="O270" s="17">
        <f t="shared" si="214"/>
        <v>9423044</v>
      </c>
      <c r="P270" s="19">
        <f t="shared" si="266"/>
        <v>129300</v>
      </c>
      <c r="Q270" s="19">
        <f t="shared" si="266"/>
        <v>0</v>
      </c>
      <c r="R270" s="16">
        <f t="shared" si="218"/>
        <v>129300</v>
      </c>
      <c r="S270" s="19">
        <f t="shared" si="266"/>
        <v>0</v>
      </c>
      <c r="T270" s="16">
        <f t="shared" si="219"/>
        <v>129300</v>
      </c>
      <c r="U270" s="16">
        <f t="shared" si="267"/>
        <v>129300</v>
      </c>
      <c r="V270" s="19">
        <f t="shared" si="267"/>
        <v>0</v>
      </c>
      <c r="W270" s="18">
        <f t="shared" si="224"/>
        <v>129300</v>
      </c>
    </row>
    <row r="271" spans="1:23" ht="78.75" x14ac:dyDescent="0.25">
      <c r="A271" s="10" t="s">
        <v>120</v>
      </c>
      <c r="B271" s="8" t="s">
        <v>98</v>
      </c>
      <c r="C271" s="9" t="s">
        <v>68</v>
      </c>
      <c r="D271" s="9" t="s">
        <v>118</v>
      </c>
      <c r="E271" s="9" t="s">
        <v>266</v>
      </c>
      <c r="F271" s="8" t="s">
        <v>121</v>
      </c>
      <c r="G271" s="19">
        <v>9423044</v>
      </c>
      <c r="H271" s="19"/>
      <c r="I271" s="17">
        <f t="shared" si="223"/>
        <v>9423044</v>
      </c>
      <c r="J271" s="19"/>
      <c r="K271" s="17">
        <f t="shared" si="217"/>
        <v>9423044</v>
      </c>
      <c r="L271" s="19"/>
      <c r="M271" s="17">
        <f t="shared" si="213"/>
        <v>9423044</v>
      </c>
      <c r="N271" s="19"/>
      <c r="O271" s="17">
        <f t="shared" si="214"/>
        <v>9423044</v>
      </c>
      <c r="P271" s="19">
        <v>129300</v>
      </c>
      <c r="Q271" s="19"/>
      <c r="R271" s="16">
        <f t="shared" si="218"/>
        <v>129300</v>
      </c>
      <c r="S271" s="19"/>
      <c r="T271" s="16">
        <f t="shared" si="219"/>
        <v>129300</v>
      </c>
      <c r="U271" s="16">
        <v>129300</v>
      </c>
      <c r="V271" s="19"/>
      <c r="W271" s="18">
        <f t="shared" si="224"/>
        <v>129300</v>
      </c>
    </row>
    <row r="272" spans="1:23" ht="31.5" x14ac:dyDescent="0.25">
      <c r="A272" s="10" t="s">
        <v>122</v>
      </c>
      <c r="B272" s="8" t="s">
        <v>98</v>
      </c>
      <c r="C272" s="9" t="s">
        <v>68</v>
      </c>
      <c r="D272" s="9" t="s">
        <v>55</v>
      </c>
      <c r="E272" s="9"/>
      <c r="F272" s="8"/>
      <c r="G272" s="19">
        <f>G273+G276</f>
        <v>19900101.029999997</v>
      </c>
      <c r="H272" s="19">
        <f>H273+H276</f>
        <v>9232992.3499999996</v>
      </c>
      <c r="I272" s="17">
        <f t="shared" si="223"/>
        <v>29133093.379999995</v>
      </c>
      <c r="J272" s="19">
        <f>J273+J276</f>
        <v>0</v>
      </c>
      <c r="K272" s="17">
        <f t="shared" si="217"/>
        <v>29133093.379999995</v>
      </c>
      <c r="L272" s="19">
        <f>L273+L276</f>
        <v>0</v>
      </c>
      <c r="M272" s="17">
        <f t="shared" si="213"/>
        <v>29133093.379999995</v>
      </c>
      <c r="N272" s="19">
        <f>N273+N276</f>
        <v>0</v>
      </c>
      <c r="O272" s="17">
        <f t="shared" si="214"/>
        <v>29133093.379999995</v>
      </c>
      <c r="P272" s="19">
        <f t="shared" ref="P272:Q272" si="268">P273+P276</f>
        <v>15530000</v>
      </c>
      <c r="Q272" s="19">
        <f t="shared" si="268"/>
        <v>0</v>
      </c>
      <c r="R272" s="16">
        <f t="shared" si="218"/>
        <v>15530000</v>
      </c>
      <c r="S272" s="19">
        <f t="shared" ref="S272" si="269">S273+S276</f>
        <v>0</v>
      </c>
      <c r="T272" s="16">
        <f t="shared" si="219"/>
        <v>15530000</v>
      </c>
      <c r="U272" s="16">
        <f t="shared" ref="U272:V272" si="270">U273+U276</f>
        <v>15447000</v>
      </c>
      <c r="V272" s="19">
        <f t="shared" si="270"/>
        <v>0</v>
      </c>
      <c r="W272" s="18">
        <f t="shared" si="224"/>
        <v>15447000</v>
      </c>
    </row>
    <row r="273" spans="1:23" ht="363.75" customHeight="1" x14ac:dyDescent="0.25">
      <c r="A273" s="10" t="s">
        <v>123</v>
      </c>
      <c r="B273" s="8" t="s">
        <v>98</v>
      </c>
      <c r="C273" s="9" t="s">
        <v>68</v>
      </c>
      <c r="D273" s="9" t="s">
        <v>55</v>
      </c>
      <c r="E273" s="9" t="s">
        <v>267</v>
      </c>
      <c r="F273" s="8"/>
      <c r="G273" s="19">
        <f>G274</f>
        <v>18286930.809999999</v>
      </c>
      <c r="H273" s="19">
        <f>H274</f>
        <v>-589339.93999999994</v>
      </c>
      <c r="I273" s="17">
        <f t="shared" si="223"/>
        <v>17697590.869999997</v>
      </c>
      <c r="J273" s="19">
        <f>J274</f>
        <v>0</v>
      </c>
      <c r="K273" s="17">
        <f t="shared" si="217"/>
        <v>17697590.869999997</v>
      </c>
      <c r="L273" s="19">
        <f>L274</f>
        <v>0</v>
      </c>
      <c r="M273" s="17">
        <f t="shared" ref="M273:M351" si="271">K273+L273</f>
        <v>17697590.869999997</v>
      </c>
      <c r="N273" s="19">
        <f>N274</f>
        <v>0</v>
      </c>
      <c r="O273" s="17">
        <f t="shared" ref="O273:O351" si="272">M273+N273</f>
        <v>17697590.869999997</v>
      </c>
      <c r="P273" s="19">
        <f t="shared" ref="P273:S274" si="273">P274</f>
        <v>15530000</v>
      </c>
      <c r="Q273" s="19">
        <f t="shared" si="273"/>
        <v>0</v>
      </c>
      <c r="R273" s="16">
        <f t="shared" si="218"/>
        <v>15530000</v>
      </c>
      <c r="S273" s="19">
        <f t="shared" si="273"/>
        <v>0</v>
      </c>
      <c r="T273" s="16">
        <f t="shared" si="219"/>
        <v>15530000</v>
      </c>
      <c r="U273" s="16">
        <f t="shared" ref="U273:V274" si="274">U274</f>
        <v>15447000</v>
      </c>
      <c r="V273" s="19">
        <f t="shared" si="274"/>
        <v>0</v>
      </c>
      <c r="W273" s="18">
        <f t="shared" si="224"/>
        <v>15447000</v>
      </c>
    </row>
    <row r="274" spans="1:23" ht="38.25" customHeight="1" x14ac:dyDescent="0.25">
      <c r="A274" s="3" t="s">
        <v>92</v>
      </c>
      <c r="B274" s="8" t="s">
        <v>98</v>
      </c>
      <c r="C274" s="9" t="s">
        <v>68</v>
      </c>
      <c r="D274" s="9" t="s">
        <v>55</v>
      </c>
      <c r="E274" s="9" t="s">
        <v>267</v>
      </c>
      <c r="F274" s="8">
        <v>500</v>
      </c>
      <c r="G274" s="19">
        <f>G275</f>
        <v>18286930.809999999</v>
      </c>
      <c r="H274" s="19">
        <f>H275</f>
        <v>-589339.93999999994</v>
      </c>
      <c r="I274" s="17">
        <f t="shared" si="223"/>
        <v>17697590.869999997</v>
      </c>
      <c r="J274" s="19">
        <f>J275</f>
        <v>0</v>
      </c>
      <c r="K274" s="17">
        <f t="shared" si="217"/>
        <v>17697590.869999997</v>
      </c>
      <c r="L274" s="19">
        <f>L275</f>
        <v>0</v>
      </c>
      <c r="M274" s="17">
        <f t="shared" si="271"/>
        <v>17697590.869999997</v>
      </c>
      <c r="N274" s="19">
        <f>N275</f>
        <v>0</v>
      </c>
      <c r="O274" s="17">
        <f t="shared" si="272"/>
        <v>17697590.869999997</v>
      </c>
      <c r="P274" s="19">
        <f t="shared" si="273"/>
        <v>15530000</v>
      </c>
      <c r="Q274" s="19">
        <f t="shared" si="273"/>
        <v>0</v>
      </c>
      <c r="R274" s="16">
        <f t="shared" si="218"/>
        <v>15530000</v>
      </c>
      <c r="S274" s="19">
        <f t="shared" si="273"/>
        <v>0</v>
      </c>
      <c r="T274" s="16">
        <f t="shared" si="219"/>
        <v>15530000</v>
      </c>
      <c r="U274" s="16">
        <f t="shared" si="274"/>
        <v>15447000</v>
      </c>
      <c r="V274" s="19">
        <f t="shared" si="274"/>
        <v>0</v>
      </c>
      <c r="W274" s="18">
        <f t="shared" si="224"/>
        <v>15447000</v>
      </c>
    </row>
    <row r="275" spans="1:23" ht="20.25" customHeight="1" x14ac:dyDescent="0.25">
      <c r="A275" s="10" t="s">
        <v>124</v>
      </c>
      <c r="B275" s="8" t="s">
        <v>98</v>
      </c>
      <c r="C275" s="9" t="s">
        <v>68</v>
      </c>
      <c r="D275" s="9" t="s">
        <v>55</v>
      </c>
      <c r="E275" s="9" t="s">
        <v>267</v>
      </c>
      <c r="F275" s="8" t="s">
        <v>125</v>
      </c>
      <c r="G275" s="19">
        <f>18286930.81</f>
        <v>18286930.809999999</v>
      </c>
      <c r="H275" s="19">
        <v>-589339.93999999994</v>
      </c>
      <c r="I275" s="17">
        <f t="shared" si="223"/>
        <v>17697590.869999997</v>
      </c>
      <c r="J275" s="19"/>
      <c r="K275" s="17">
        <f t="shared" si="217"/>
        <v>17697590.869999997</v>
      </c>
      <c r="L275" s="19"/>
      <c r="M275" s="17">
        <f t="shared" si="271"/>
        <v>17697590.869999997</v>
      </c>
      <c r="N275" s="19"/>
      <c r="O275" s="17">
        <f t="shared" si="272"/>
        <v>17697590.869999997</v>
      </c>
      <c r="P275" s="19">
        <v>15530000</v>
      </c>
      <c r="Q275" s="19"/>
      <c r="R275" s="16">
        <f t="shared" si="218"/>
        <v>15530000</v>
      </c>
      <c r="S275" s="19"/>
      <c r="T275" s="16">
        <f t="shared" si="219"/>
        <v>15530000</v>
      </c>
      <c r="U275" s="16">
        <v>15447000</v>
      </c>
      <c r="V275" s="19"/>
      <c r="W275" s="18">
        <f t="shared" si="224"/>
        <v>15447000</v>
      </c>
    </row>
    <row r="276" spans="1:23" ht="53.25" customHeight="1" x14ac:dyDescent="0.25">
      <c r="A276" s="10" t="s">
        <v>198</v>
      </c>
      <c r="B276" s="8" t="s">
        <v>98</v>
      </c>
      <c r="C276" s="9" t="s">
        <v>68</v>
      </c>
      <c r="D276" s="9" t="s">
        <v>55</v>
      </c>
      <c r="E276" s="9" t="s">
        <v>268</v>
      </c>
      <c r="F276" s="8"/>
      <c r="G276" s="19">
        <f>G277</f>
        <v>1613170.2200000002</v>
      </c>
      <c r="H276" s="19">
        <f>H277</f>
        <v>9822332.2899999991</v>
      </c>
      <c r="I276" s="17">
        <f t="shared" si="223"/>
        <v>11435502.51</v>
      </c>
      <c r="J276" s="19">
        <f>J277</f>
        <v>0</v>
      </c>
      <c r="K276" s="17">
        <f t="shared" si="217"/>
        <v>11435502.51</v>
      </c>
      <c r="L276" s="19">
        <f>L277</f>
        <v>0</v>
      </c>
      <c r="M276" s="17">
        <f t="shared" si="271"/>
        <v>11435502.51</v>
      </c>
      <c r="N276" s="19">
        <f>N277</f>
        <v>0</v>
      </c>
      <c r="O276" s="17">
        <f t="shared" si="272"/>
        <v>11435502.51</v>
      </c>
      <c r="P276" s="19">
        <f t="shared" ref="P276:S277" si="275">P277</f>
        <v>0</v>
      </c>
      <c r="Q276" s="19">
        <f t="shared" si="275"/>
        <v>0</v>
      </c>
      <c r="R276" s="16">
        <f t="shared" si="218"/>
        <v>0</v>
      </c>
      <c r="S276" s="19">
        <f t="shared" si="275"/>
        <v>0</v>
      </c>
      <c r="T276" s="16">
        <f t="shared" si="219"/>
        <v>0</v>
      </c>
      <c r="U276" s="16">
        <f t="shared" ref="U276:V277" si="276">U277</f>
        <v>0</v>
      </c>
      <c r="V276" s="19">
        <f t="shared" si="276"/>
        <v>0</v>
      </c>
      <c r="W276" s="18">
        <f t="shared" si="224"/>
        <v>0</v>
      </c>
    </row>
    <row r="277" spans="1:23" ht="20.25" customHeight="1" x14ac:dyDescent="0.25">
      <c r="A277" s="3" t="s">
        <v>92</v>
      </c>
      <c r="B277" s="8" t="s">
        <v>98</v>
      </c>
      <c r="C277" s="9" t="s">
        <v>68</v>
      </c>
      <c r="D277" s="9" t="s">
        <v>55</v>
      </c>
      <c r="E277" s="9" t="s">
        <v>268</v>
      </c>
      <c r="F277" s="8">
        <v>500</v>
      </c>
      <c r="G277" s="19">
        <f>G278</f>
        <v>1613170.2200000002</v>
      </c>
      <c r="H277" s="19">
        <f>H278</f>
        <v>9822332.2899999991</v>
      </c>
      <c r="I277" s="17">
        <f t="shared" si="223"/>
        <v>11435502.51</v>
      </c>
      <c r="J277" s="19">
        <f>J278</f>
        <v>0</v>
      </c>
      <c r="K277" s="17">
        <f t="shared" si="217"/>
        <v>11435502.51</v>
      </c>
      <c r="L277" s="19">
        <f>L278</f>
        <v>0</v>
      </c>
      <c r="M277" s="17">
        <f t="shared" si="271"/>
        <v>11435502.51</v>
      </c>
      <c r="N277" s="19">
        <f>N278</f>
        <v>0</v>
      </c>
      <c r="O277" s="17">
        <f t="shared" si="272"/>
        <v>11435502.51</v>
      </c>
      <c r="P277" s="19">
        <f t="shared" si="275"/>
        <v>0</v>
      </c>
      <c r="Q277" s="19">
        <f t="shared" si="275"/>
        <v>0</v>
      </c>
      <c r="R277" s="16">
        <f t="shared" si="218"/>
        <v>0</v>
      </c>
      <c r="S277" s="19">
        <f t="shared" si="275"/>
        <v>0</v>
      </c>
      <c r="T277" s="16">
        <f t="shared" si="219"/>
        <v>0</v>
      </c>
      <c r="U277" s="16">
        <f t="shared" si="276"/>
        <v>0</v>
      </c>
      <c r="V277" s="19">
        <f t="shared" si="276"/>
        <v>0</v>
      </c>
      <c r="W277" s="18">
        <f t="shared" si="224"/>
        <v>0</v>
      </c>
    </row>
    <row r="278" spans="1:23" ht="20.25" customHeight="1" x14ac:dyDescent="0.25">
      <c r="A278" s="10" t="s">
        <v>124</v>
      </c>
      <c r="B278" s="8" t="s">
        <v>98</v>
      </c>
      <c r="C278" s="9" t="s">
        <v>68</v>
      </c>
      <c r="D278" s="9" t="s">
        <v>55</v>
      </c>
      <c r="E278" s="9" t="s">
        <v>268</v>
      </c>
      <c r="F278" s="8" t="s">
        <v>125</v>
      </c>
      <c r="G278" s="19">
        <f>10846162.57+553979.54+35360.4-9232992.35-589339.94</f>
        <v>1613170.2200000002</v>
      </c>
      <c r="H278" s="19">
        <f>9232992.35+589339.94</f>
        <v>9822332.2899999991</v>
      </c>
      <c r="I278" s="17">
        <f t="shared" si="223"/>
        <v>11435502.51</v>
      </c>
      <c r="J278" s="19"/>
      <c r="K278" s="17">
        <f t="shared" si="217"/>
        <v>11435502.51</v>
      </c>
      <c r="L278" s="19"/>
      <c r="M278" s="17">
        <f t="shared" si="271"/>
        <v>11435502.51</v>
      </c>
      <c r="N278" s="19"/>
      <c r="O278" s="17">
        <f t="shared" si="272"/>
        <v>11435502.51</v>
      </c>
      <c r="P278" s="19">
        <v>0</v>
      </c>
      <c r="Q278" s="19">
        <v>0</v>
      </c>
      <c r="R278" s="16">
        <f t="shared" si="218"/>
        <v>0</v>
      </c>
      <c r="S278" s="19">
        <v>0</v>
      </c>
      <c r="T278" s="16">
        <f t="shared" si="219"/>
        <v>0</v>
      </c>
      <c r="U278" s="16">
        <v>0</v>
      </c>
      <c r="V278" s="19">
        <v>0</v>
      </c>
      <c r="W278" s="18">
        <f t="shared" si="224"/>
        <v>0</v>
      </c>
    </row>
    <row r="279" spans="1:23" ht="20.25" customHeight="1" x14ac:dyDescent="0.25">
      <c r="A279" s="10" t="s">
        <v>77</v>
      </c>
      <c r="B279" s="8" t="s">
        <v>98</v>
      </c>
      <c r="C279" s="9" t="s">
        <v>68</v>
      </c>
      <c r="D279" s="9" t="s">
        <v>10</v>
      </c>
      <c r="E279" s="9"/>
      <c r="F279" s="8"/>
      <c r="G279" s="19">
        <f>G280+G285</f>
        <v>381090</v>
      </c>
      <c r="H279" s="19">
        <f>H280+H285</f>
        <v>0</v>
      </c>
      <c r="I279" s="17">
        <f t="shared" si="223"/>
        <v>381090</v>
      </c>
      <c r="J279" s="19">
        <f>J280+J285</f>
        <v>0</v>
      </c>
      <c r="K279" s="17">
        <f t="shared" si="217"/>
        <v>381090</v>
      </c>
      <c r="L279" s="19">
        <f>L280+L285</f>
        <v>0</v>
      </c>
      <c r="M279" s="17">
        <f t="shared" si="271"/>
        <v>381090</v>
      </c>
      <c r="N279" s="19">
        <f>N280+N285</f>
        <v>0</v>
      </c>
      <c r="O279" s="17">
        <f t="shared" si="272"/>
        <v>381090</v>
      </c>
      <c r="P279" s="19">
        <f t="shared" ref="P279:Q279" si="277">P280+P285</f>
        <v>261090</v>
      </c>
      <c r="Q279" s="19">
        <f t="shared" si="277"/>
        <v>0</v>
      </c>
      <c r="R279" s="16">
        <f t="shared" si="218"/>
        <v>261090</v>
      </c>
      <c r="S279" s="19">
        <f t="shared" ref="S279" si="278">S280+S285</f>
        <v>0</v>
      </c>
      <c r="T279" s="16">
        <f t="shared" si="219"/>
        <v>261090</v>
      </c>
      <c r="U279" s="16">
        <f t="shared" ref="U279:V279" si="279">U280+U285</f>
        <v>261090</v>
      </c>
      <c r="V279" s="19">
        <f t="shared" si="279"/>
        <v>0</v>
      </c>
      <c r="W279" s="18">
        <f t="shared" si="224"/>
        <v>261090</v>
      </c>
    </row>
    <row r="280" spans="1:23" ht="20.25" customHeight="1" x14ac:dyDescent="0.25">
      <c r="A280" s="10" t="s">
        <v>126</v>
      </c>
      <c r="B280" s="8" t="s">
        <v>98</v>
      </c>
      <c r="C280" s="9" t="s">
        <v>68</v>
      </c>
      <c r="D280" s="9" t="s">
        <v>10</v>
      </c>
      <c r="E280" s="9" t="s">
        <v>269</v>
      </c>
      <c r="F280" s="8"/>
      <c r="G280" s="19">
        <f>G281+G283</f>
        <v>261090</v>
      </c>
      <c r="H280" s="19">
        <f>H281+H283</f>
        <v>0</v>
      </c>
      <c r="I280" s="17">
        <f t="shared" si="223"/>
        <v>261090</v>
      </c>
      <c r="J280" s="19">
        <f>J281+J283</f>
        <v>0</v>
      </c>
      <c r="K280" s="17">
        <f t="shared" si="217"/>
        <v>261090</v>
      </c>
      <c r="L280" s="19">
        <f>L281+L283</f>
        <v>0</v>
      </c>
      <c r="M280" s="17">
        <f t="shared" si="271"/>
        <v>261090</v>
      </c>
      <c r="N280" s="19">
        <f>N281+N283</f>
        <v>0</v>
      </c>
      <c r="O280" s="17">
        <f t="shared" si="272"/>
        <v>261090</v>
      </c>
      <c r="P280" s="19">
        <f t="shared" ref="P280:Q280" si="280">P281+P283</f>
        <v>261090</v>
      </c>
      <c r="Q280" s="19">
        <f t="shared" si="280"/>
        <v>0</v>
      </c>
      <c r="R280" s="16">
        <f t="shared" si="218"/>
        <v>261090</v>
      </c>
      <c r="S280" s="19">
        <f t="shared" ref="S280" si="281">S281+S283</f>
        <v>0</v>
      </c>
      <c r="T280" s="16">
        <f t="shared" si="219"/>
        <v>261090</v>
      </c>
      <c r="U280" s="16">
        <f t="shared" ref="U280:V280" si="282">U281+U283</f>
        <v>261090</v>
      </c>
      <c r="V280" s="19">
        <f t="shared" si="282"/>
        <v>0</v>
      </c>
      <c r="W280" s="18">
        <f t="shared" si="224"/>
        <v>261090</v>
      </c>
    </row>
    <row r="281" spans="1:23" ht="110.25" x14ac:dyDescent="0.25">
      <c r="A281" s="3" t="s">
        <v>23</v>
      </c>
      <c r="B281" s="8" t="s">
        <v>98</v>
      </c>
      <c r="C281" s="9" t="s">
        <v>68</v>
      </c>
      <c r="D281" s="9" t="s">
        <v>10</v>
      </c>
      <c r="E281" s="9" t="s">
        <v>269</v>
      </c>
      <c r="F281" s="8">
        <v>100</v>
      </c>
      <c r="G281" s="19">
        <f>G282</f>
        <v>155105</v>
      </c>
      <c r="H281" s="19">
        <f>H282</f>
        <v>0</v>
      </c>
      <c r="I281" s="17">
        <f t="shared" si="223"/>
        <v>155105</v>
      </c>
      <c r="J281" s="19">
        <f>J282</f>
        <v>0</v>
      </c>
      <c r="K281" s="17">
        <f t="shared" si="217"/>
        <v>155105</v>
      </c>
      <c r="L281" s="19">
        <f>L282</f>
        <v>0</v>
      </c>
      <c r="M281" s="17">
        <f t="shared" si="271"/>
        <v>155105</v>
      </c>
      <c r="N281" s="19">
        <f>N282</f>
        <v>0</v>
      </c>
      <c r="O281" s="17">
        <f t="shared" si="272"/>
        <v>155105</v>
      </c>
      <c r="P281" s="19">
        <f t="shared" ref="P281:S281" si="283">P282</f>
        <v>161326</v>
      </c>
      <c r="Q281" s="19">
        <f t="shared" si="283"/>
        <v>0</v>
      </c>
      <c r="R281" s="16">
        <f t="shared" si="218"/>
        <v>161326</v>
      </c>
      <c r="S281" s="19">
        <f t="shared" si="283"/>
        <v>0</v>
      </c>
      <c r="T281" s="16">
        <f t="shared" si="219"/>
        <v>161326</v>
      </c>
      <c r="U281" s="16">
        <f t="shared" ref="U281:V281" si="284">U282</f>
        <v>167778</v>
      </c>
      <c r="V281" s="19">
        <f t="shared" si="284"/>
        <v>0</v>
      </c>
      <c r="W281" s="18">
        <f t="shared" si="224"/>
        <v>167778</v>
      </c>
    </row>
    <row r="282" spans="1:23" ht="47.25" x14ac:dyDescent="0.25">
      <c r="A282" s="10" t="s">
        <v>24</v>
      </c>
      <c r="B282" s="8" t="s">
        <v>98</v>
      </c>
      <c r="C282" s="9" t="s">
        <v>68</v>
      </c>
      <c r="D282" s="9" t="s">
        <v>10</v>
      </c>
      <c r="E282" s="9" t="s">
        <v>269</v>
      </c>
      <c r="F282" s="8" t="s">
        <v>25</v>
      </c>
      <c r="G282" s="19">
        <v>155105</v>
      </c>
      <c r="H282" s="19"/>
      <c r="I282" s="17">
        <f t="shared" si="223"/>
        <v>155105</v>
      </c>
      <c r="J282" s="19"/>
      <c r="K282" s="17">
        <f t="shared" si="217"/>
        <v>155105</v>
      </c>
      <c r="L282" s="19"/>
      <c r="M282" s="17">
        <f t="shared" si="271"/>
        <v>155105</v>
      </c>
      <c r="N282" s="19"/>
      <c r="O282" s="17">
        <f t="shared" si="272"/>
        <v>155105</v>
      </c>
      <c r="P282" s="19">
        <v>161326</v>
      </c>
      <c r="Q282" s="19"/>
      <c r="R282" s="16">
        <f t="shared" si="218"/>
        <v>161326</v>
      </c>
      <c r="S282" s="19"/>
      <c r="T282" s="16">
        <f t="shared" si="219"/>
        <v>161326</v>
      </c>
      <c r="U282" s="16">
        <v>167778</v>
      </c>
      <c r="V282" s="19"/>
      <c r="W282" s="18">
        <f t="shared" si="224"/>
        <v>167778</v>
      </c>
    </row>
    <row r="283" spans="1:23" ht="47.25" x14ac:dyDescent="0.25">
      <c r="A283" s="3" t="s">
        <v>29</v>
      </c>
      <c r="B283" s="8" t="s">
        <v>98</v>
      </c>
      <c r="C283" s="9" t="s">
        <v>68</v>
      </c>
      <c r="D283" s="9" t="s">
        <v>10</v>
      </c>
      <c r="E283" s="9" t="s">
        <v>269</v>
      </c>
      <c r="F283" s="8">
        <v>200</v>
      </c>
      <c r="G283" s="19">
        <f>G284</f>
        <v>105985</v>
      </c>
      <c r="H283" s="19">
        <f>H284</f>
        <v>0</v>
      </c>
      <c r="I283" s="17">
        <f t="shared" si="223"/>
        <v>105985</v>
      </c>
      <c r="J283" s="19">
        <f>J284</f>
        <v>0</v>
      </c>
      <c r="K283" s="17">
        <f t="shared" si="217"/>
        <v>105985</v>
      </c>
      <c r="L283" s="19">
        <f>L284</f>
        <v>0</v>
      </c>
      <c r="M283" s="17">
        <f t="shared" si="271"/>
        <v>105985</v>
      </c>
      <c r="N283" s="19">
        <f>N284</f>
        <v>0</v>
      </c>
      <c r="O283" s="17">
        <f t="shared" si="272"/>
        <v>105985</v>
      </c>
      <c r="P283" s="19">
        <f t="shared" ref="P283:S283" si="285">P284</f>
        <v>99764</v>
      </c>
      <c r="Q283" s="19">
        <f t="shared" si="285"/>
        <v>0</v>
      </c>
      <c r="R283" s="16">
        <f t="shared" si="218"/>
        <v>99764</v>
      </c>
      <c r="S283" s="19">
        <f t="shared" si="285"/>
        <v>0</v>
      </c>
      <c r="T283" s="16">
        <f t="shared" si="219"/>
        <v>99764</v>
      </c>
      <c r="U283" s="16">
        <f t="shared" ref="U283:V283" si="286">U284</f>
        <v>93312</v>
      </c>
      <c r="V283" s="19">
        <f t="shared" si="286"/>
        <v>0</v>
      </c>
      <c r="W283" s="18">
        <f t="shared" si="224"/>
        <v>93312</v>
      </c>
    </row>
    <row r="284" spans="1:23" ht="47.25" x14ac:dyDescent="0.25">
      <c r="A284" s="10" t="s">
        <v>30</v>
      </c>
      <c r="B284" s="8" t="s">
        <v>98</v>
      </c>
      <c r="C284" s="9" t="s">
        <v>68</v>
      </c>
      <c r="D284" s="9" t="s">
        <v>10</v>
      </c>
      <c r="E284" s="9" t="s">
        <v>269</v>
      </c>
      <c r="F284" s="8" t="s">
        <v>31</v>
      </c>
      <c r="G284" s="19">
        <v>105985</v>
      </c>
      <c r="H284" s="19"/>
      <c r="I284" s="17">
        <f t="shared" si="223"/>
        <v>105985</v>
      </c>
      <c r="J284" s="19"/>
      <c r="K284" s="17">
        <f t="shared" si="217"/>
        <v>105985</v>
      </c>
      <c r="L284" s="19"/>
      <c r="M284" s="17">
        <f t="shared" si="271"/>
        <v>105985</v>
      </c>
      <c r="N284" s="19"/>
      <c r="O284" s="17">
        <f t="shared" si="272"/>
        <v>105985</v>
      </c>
      <c r="P284" s="19">
        <v>99764</v>
      </c>
      <c r="Q284" s="19"/>
      <c r="R284" s="16">
        <f t="shared" si="218"/>
        <v>99764</v>
      </c>
      <c r="S284" s="19"/>
      <c r="T284" s="16">
        <f t="shared" si="219"/>
        <v>99764</v>
      </c>
      <c r="U284" s="16">
        <v>93312</v>
      </c>
      <c r="V284" s="19"/>
      <c r="W284" s="18">
        <f t="shared" si="224"/>
        <v>93312</v>
      </c>
    </row>
    <row r="285" spans="1:23" ht="78.75" x14ac:dyDescent="0.25">
      <c r="A285" s="10" t="s">
        <v>80</v>
      </c>
      <c r="B285" s="8" t="s">
        <v>98</v>
      </c>
      <c r="C285" s="9" t="s">
        <v>68</v>
      </c>
      <c r="D285" s="9" t="s">
        <v>10</v>
      </c>
      <c r="E285" s="9" t="s">
        <v>270</v>
      </c>
      <c r="F285" s="8"/>
      <c r="G285" s="19">
        <f>G286</f>
        <v>120000</v>
      </c>
      <c r="H285" s="19">
        <f>H286</f>
        <v>0</v>
      </c>
      <c r="I285" s="17">
        <f t="shared" si="223"/>
        <v>120000</v>
      </c>
      <c r="J285" s="19">
        <f>J286</f>
        <v>0</v>
      </c>
      <c r="K285" s="17">
        <f t="shared" si="217"/>
        <v>120000</v>
      </c>
      <c r="L285" s="19">
        <f>L286</f>
        <v>0</v>
      </c>
      <c r="M285" s="17">
        <f t="shared" si="271"/>
        <v>120000</v>
      </c>
      <c r="N285" s="19">
        <f>N286</f>
        <v>0</v>
      </c>
      <c r="O285" s="17">
        <f t="shared" si="272"/>
        <v>120000</v>
      </c>
      <c r="P285" s="19">
        <f t="shared" ref="P285:S286" si="287">P286</f>
        <v>0</v>
      </c>
      <c r="Q285" s="19">
        <f t="shared" si="287"/>
        <v>0</v>
      </c>
      <c r="R285" s="16">
        <f t="shared" si="218"/>
        <v>0</v>
      </c>
      <c r="S285" s="19">
        <f t="shared" si="287"/>
        <v>0</v>
      </c>
      <c r="T285" s="16">
        <f t="shared" si="219"/>
        <v>0</v>
      </c>
      <c r="U285" s="16">
        <f t="shared" ref="U285:V286" si="288">U286</f>
        <v>0</v>
      </c>
      <c r="V285" s="19">
        <f t="shared" si="288"/>
        <v>0</v>
      </c>
      <c r="W285" s="18">
        <f t="shared" si="224"/>
        <v>0</v>
      </c>
    </row>
    <row r="286" spans="1:23" ht="47.25" x14ac:dyDescent="0.25">
      <c r="A286" s="3" t="s">
        <v>29</v>
      </c>
      <c r="B286" s="8" t="s">
        <v>98</v>
      </c>
      <c r="C286" s="9" t="s">
        <v>68</v>
      </c>
      <c r="D286" s="9" t="s">
        <v>10</v>
      </c>
      <c r="E286" s="9" t="s">
        <v>270</v>
      </c>
      <c r="F286" s="8">
        <v>200</v>
      </c>
      <c r="G286" s="19">
        <f>G287</f>
        <v>120000</v>
      </c>
      <c r="H286" s="19">
        <f>H287</f>
        <v>0</v>
      </c>
      <c r="I286" s="17">
        <f t="shared" si="223"/>
        <v>120000</v>
      </c>
      <c r="J286" s="19">
        <f>J287</f>
        <v>0</v>
      </c>
      <c r="K286" s="17">
        <f t="shared" si="217"/>
        <v>120000</v>
      </c>
      <c r="L286" s="19">
        <f>L287</f>
        <v>0</v>
      </c>
      <c r="M286" s="17">
        <f t="shared" si="271"/>
        <v>120000</v>
      </c>
      <c r="N286" s="19">
        <f>N287</f>
        <v>0</v>
      </c>
      <c r="O286" s="17">
        <f t="shared" si="272"/>
        <v>120000</v>
      </c>
      <c r="P286" s="19">
        <f t="shared" si="287"/>
        <v>0</v>
      </c>
      <c r="Q286" s="19">
        <f t="shared" si="287"/>
        <v>0</v>
      </c>
      <c r="R286" s="16">
        <f t="shared" si="218"/>
        <v>0</v>
      </c>
      <c r="S286" s="19">
        <f t="shared" si="287"/>
        <v>0</v>
      </c>
      <c r="T286" s="16">
        <f t="shared" si="219"/>
        <v>0</v>
      </c>
      <c r="U286" s="16">
        <f t="shared" si="288"/>
        <v>0</v>
      </c>
      <c r="V286" s="19">
        <f t="shared" si="288"/>
        <v>0</v>
      </c>
      <c r="W286" s="18">
        <f t="shared" si="224"/>
        <v>0</v>
      </c>
    </row>
    <row r="287" spans="1:23" ht="47.25" x14ac:dyDescent="0.25">
      <c r="A287" s="10" t="s">
        <v>30</v>
      </c>
      <c r="B287" s="8" t="s">
        <v>98</v>
      </c>
      <c r="C287" s="9" t="s">
        <v>68</v>
      </c>
      <c r="D287" s="9" t="s">
        <v>10</v>
      </c>
      <c r="E287" s="9" t="s">
        <v>270</v>
      </c>
      <c r="F287" s="8" t="s">
        <v>31</v>
      </c>
      <c r="G287" s="19">
        <v>120000</v>
      </c>
      <c r="H287" s="19"/>
      <c r="I287" s="17">
        <f t="shared" si="223"/>
        <v>120000</v>
      </c>
      <c r="J287" s="19"/>
      <c r="K287" s="17">
        <f t="shared" si="217"/>
        <v>120000</v>
      </c>
      <c r="L287" s="19"/>
      <c r="M287" s="17">
        <f t="shared" si="271"/>
        <v>120000</v>
      </c>
      <c r="N287" s="19"/>
      <c r="O287" s="17">
        <f t="shared" si="272"/>
        <v>120000</v>
      </c>
      <c r="P287" s="19">
        <v>0</v>
      </c>
      <c r="Q287" s="19">
        <v>0</v>
      </c>
      <c r="R287" s="16">
        <f t="shared" si="218"/>
        <v>0</v>
      </c>
      <c r="S287" s="19">
        <v>0</v>
      </c>
      <c r="T287" s="16">
        <f t="shared" si="219"/>
        <v>0</v>
      </c>
      <c r="U287" s="16">
        <v>0</v>
      </c>
      <c r="V287" s="19">
        <v>0</v>
      </c>
      <c r="W287" s="18">
        <f t="shared" si="224"/>
        <v>0</v>
      </c>
    </row>
    <row r="288" spans="1:23" ht="15.75" x14ac:dyDescent="0.25">
      <c r="A288" s="10" t="s">
        <v>127</v>
      </c>
      <c r="B288" s="8" t="s">
        <v>98</v>
      </c>
      <c r="C288" s="9" t="s">
        <v>102</v>
      </c>
      <c r="D288" s="9"/>
      <c r="E288" s="9"/>
      <c r="F288" s="8"/>
      <c r="G288" s="19">
        <f>G289+G293</f>
        <v>178588</v>
      </c>
      <c r="H288" s="19">
        <f>H289+H293+H300</f>
        <v>8959000</v>
      </c>
      <c r="I288" s="17">
        <f t="shared" si="223"/>
        <v>9137588</v>
      </c>
      <c r="J288" s="19">
        <f>J289+J293+J300</f>
        <v>0</v>
      </c>
      <c r="K288" s="17">
        <f t="shared" si="217"/>
        <v>9137588</v>
      </c>
      <c r="L288" s="19">
        <f>L289+L293+L300</f>
        <v>0</v>
      </c>
      <c r="M288" s="17">
        <f t="shared" si="271"/>
        <v>9137588</v>
      </c>
      <c r="N288" s="19">
        <f>N289+N293+N300</f>
        <v>0</v>
      </c>
      <c r="O288" s="17">
        <f t="shared" si="272"/>
        <v>9137588</v>
      </c>
      <c r="P288" s="19">
        <f t="shared" ref="P288:Q288" si="289">P289+P293</f>
        <v>178588</v>
      </c>
      <c r="Q288" s="19">
        <f t="shared" si="289"/>
        <v>0</v>
      </c>
      <c r="R288" s="16">
        <f t="shared" si="218"/>
        <v>178588</v>
      </c>
      <c r="S288" s="19">
        <f t="shared" ref="S288" si="290">S289+S293</f>
        <v>0</v>
      </c>
      <c r="T288" s="16">
        <f t="shared" si="219"/>
        <v>178588</v>
      </c>
      <c r="U288" s="16">
        <f t="shared" ref="U288:V288" si="291">U289+U293</f>
        <v>178588</v>
      </c>
      <c r="V288" s="19">
        <f t="shared" si="291"/>
        <v>0</v>
      </c>
      <c r="W288" s="18">
        <f t="shared" si="224"/>
        <v>178588</v>
      </c>
    </row>
    <row r="289" spans="1:23" ht="15.75" x14ac:dyDescent="0.25">
      <c r="A289" s="10" t="s">
        <v>171</v>
      </c>
      <c r="B289" s="8" t="s">
        <v>98</v>
      </c>
      <c r="C289" s="9" t="s">
        <v>102</v>
      </c>
      <c r="D289" s="9" t="s">
        <v>19</v>
      </c>
      <c r="E289" s="9"/>
      <c r="F289" s="8"/>
      <c r="G289" s="19">
        <f t="shared" ref="G289:N291" si="292">G290</f>
        <v>58588</v>
      </c>
      <c r="H289" s="19">
        <f t="shared" si="292"/>
        <v>159000</v>
      </c>
      <c r="I289" s="17">
        <f t="shared" si="223"/>
        <v>217588</v>
      </c>
      <c r="J289" s="19">
        <f t="shared" si="292"/>
        <v>0</v>
      </c>
      <c r="K289" s="17">
        <f t="shared" si="217"/>
        <v>217588</v>
      </c>
      <c r="L289" s="19">
        <f t="shared" si="292"/>
        <v>0</v>
      </c>
      <c r="M289" s="17">
        <f t="shared" si="271"/>
        <v>217588</v>
      </c>
      <c r="N289" s="19">
        <f t="shared" si="292"/>
        <v>0</v>
      </c>
      <c r="O289" s="17">
        <f t="shared" si="272"/>
        <v>217588</v>
      </c>
      <c r="P289" s="19">
        <f t="shared" ref="P289:S291" si="293">P290</f>
        <v>58588</v>
      </c>
      <c r="Q289" s="19">
        <f t="shared" si="293"/>
        <v>0</v>
      </c>
      <c r="R289" s="16">
        <f t="shared" si="218"/>
        <v>58588</v>
      </c>
      <c r="S289" s="19">
        <f t="shared" si="293"/>
        <v>0</v>
      </c>
      <c r="T289" s="16">
        <f t="shared" si="219"/>
        <v>58588</v>
      </c>
      <c r="U289" s="16">
        <f t="shared" ref="U289:V291" si="294">U290</f>
        <v>58588</v>
      </c>
      <c r="V289" s="19">
        <f t="shared" si="294"/>
        <v>0</v>
      </c>
      <c r="W289" s="18">
        <f t="shared" si="224"/>
        <v>58588</v>
      </c>
    </row>
    <row r="290" spans="1:23" ht="78.75" x14ac:dyDescent="0.25">
      <c r="A290" s="10" t="s">
        <v>172</v>
      </c>
      <c r="B290" s="8" t="s">
        <v>98</v>
      </c>
      <c r="C290" s="9" t="s">
        <v>102</v>
      </c>
      <c r="D290" s="9" t="s">
        <v>19</v>
      </c>
      <c r="E290" s="9" t="s">
        <v>271</v>
      </c>
      <c r="F290" s="8"/>
      <c r="G290" s="19">
        <f t="shared" si="292"/>
        <v>58588</v>
      </c>
      <c r="H290" s="19">
        <f t="shared" si="292"/>
        <v>159000</v>
      </c>
      <c r="I290" s="17">
        <f t="shared" si="223"/>
        <v>217588</v>
      </c>
      <c r="J290" s="19">
        <f t="shared" si="292"/>
        <v>0</v>
      </c>
      <c r="K290" s="17">
        <f t="shared" ref="K290:K358" si="295">I290+J290</f>
        <v>217588</v>
      </c>
      <c r="L290" s="19">
        <f t="shared" si="292"/>
        <v>0</v>
      </c>
      <c r="M290" s="17">
        <f t="shared" si="271"/>
        <v>217588</v>
      </c>
      <c r="N290" s="19">
        <f t="shared" si="292"/>
        <v>0</v>
      </c>
      <c r="O290" s="17">
        <f t="shared" si="272"/>
        <v>217588</v>
      </c>
      <c r="P290" s="19">
        <f t="shared" si="293"/>
        <v>58588</v>
      </c>
      <c r="Q290" s="19">
        <f t="shared" si="293"/>
        <v>0</v>
      </c>
      <c r="R290" s="16">
        <f t="shared" ref="R290:R362" si="296">P290+Q290</f>
        <v>58588</v>
      </c>
      <c r="S290" s="19">
        <f t="shared" si="293"/>
        <v>0</v>
      </c>
      <c r="T290" s="16">
        <f t="shared" ref="T290:T299" si="297">R290+S290</f>
        <v>58588</v>
      </c>
      <c r="U290" s="16">
        <f t="shared" si="294"/>
        <v>58588</v>
      </c>
      <c r="V290" s="19">
        <f t="shared" si="294"/>
        <v>0</v>
      </c>
      <c r="W290" s="18">
        <f t="shared" si="224"/>
        <v>58588</v>
      </c>
    </row>
    <row r="291" spans="1:23" ht="47.25" x14ac:dyDescent="0.25">
      <c r="A291" s="3" t="s">
        <v>29</v>
      </c>
      <c r="B291" s="8" t="s">
        <v>98</v>
      </c>
      <c r="C291" s="9" t="s">
        <v>102</v>
      </c>
      <c r="D291" s="9" t="s">
        <v>19</v>
      </c>
      <c r="E291" s="9" t="s">
        <v>271</v>
      </c>
      <c r="F291" s="8">
        <v>200</v>
      </c>
      <c r="G291" s="19">
        <f t="shared" si="292"/>
        <v>58588</v>
      </c>
      <c r="H291" s="19">
        <f t="shared" si="292"/>
        <v>159000</v>
      </c>
      <c r="I291" s="17">
        <f t="shared" si="223"/>
        <v>217588</v>
      </c>
      <c r="J291" s="19">
        <f t="shared" si="292"/>
        <v>0</v>
      </c>
      <c r="K291" s="17">
        <f t="shared" si="295"/>
        <v>217588</v>
      </c>
      <c r="L291" s="19">
        <f t="shared" si="292"/>
        <v>0</v>
      </c>
      <c r="M291" s="17">
        <f t="shared" si="271"/>
        <v>217588</v>
      </c>
      <c r="N291" s="19">
        <f t="shared" si="292"/>
        <v>0</v>
      </c>
      <c r="O291" s="17">
        <f t="shared" si="272"/>
        <v>217588</v>
      </c>
      <c r="P291" s="19">
        <f t="shared" si="293"/>
        <v>58588</v>
      </c>
      <c r="Q291" s="19">
        <f t="shared" si="293"/>
        <v>0</v>
      </c>
      <c r="R291" s="16">
        <f t="shared" si="296"/>
        <v>58588</v>
      </c>
      <c r="S291" s="19">
        <f t="shared" si="293"/>
        <v>0</v>
      </c>
      <c r="T291" s="16">
        <f t="shared" si="297"/>
        <v>58588</v>
      </c>
      <c r="U291" s="16">
        <f t="shared" si="294"/>
        <v>58588</v>
      </c>
      <c r="V291" s="19">
        <f t="shared" si="294"/>
        <v>0</v>
      </c>
      <c r="W291" s="18">
        <f t="shared" si="224"/>
        <v>58588</v>
      </c>
    </row>
    <row r="292" spans="1:23" ht="47.25" x14ac:dyDescent="0.25">
      <c r="A292" s="10" t="s">
        <v>30</v>
      </c>
      <c r="B292" s="8" t="s">
        <v>98</v>
      </c>
      <c r="C292" s="9" t="s">
        <v>102</v>
      </c>
      <c r="D292" s="9" t="s">
        <v>19</v>
      </c>
      <c r="E292" s="9" t="s">
        <v>271</v>
      </c>
      <c r="F292" s="8" t="s">
        <v>31</v>
      </c>
      <c r="G292" s="19">
        <f>58588+159000-159000</f>
        <v>58588</v>
      </c>
      <c r="H292" s="19">
        <v>159000</v>
      </c>
      <c r="I292" s="17">
        <f t="shared" si="223"/>
        <v>217588</v>
      </c>
      <c r="J292" s="19"/>
      <c r="K292" s="17">
        <f t="shared" si="295"/>
        <v>217588</v>
      </c>
      <c r="L292" s="19"/>
      <c r="M292" s="17">
        <f t="shared" si="271"/>
        <v>217588</v>
      </c>
      <c r="N292" s="19"/>
      <c r="O292" s="17">
        <f t="shared" si="272"/>
        <v>217588</v>
      </c>
      <c r="P292" s="19">
        <v>58588</v>
      </c>
      <c r="Q292" s="19"/>
      <c r="R292" s="16">
        <f t="shared" si="296"/>
        <v>58588</v>
      </c>
      <c r="S292" s="19"/>
      <c r="T292" s="16">
        <f t="shared" si="297"/>
        <v>58588</v>
      </c>
      <c r="U292" s="16">
        <v>58588</v>
      </c>
      <c r="V292" s="19"/>
      <c r="W292" s="18">
        <f t="shared" si="224"/>
        <v>58588</v>
      </c>
    </row>
    <row r="293" spans="1:23" ht="15.75" x14ac:dyDescent="0.25">
      <c r="A293" s="10" t="s">
        <v>128</v>
      </c>
      <c r="B293" s="8" t="s">
        <v>98</v>
      </c>
      <c r="C293" s="9" t="s">
        <v>102</v>
      </c>
      <c r="D293" s="9" t="s">
        <v>21</v>
      </c>
      <c r="E293" s="9"/>
      <c r="F293" s="8"/>
      <c r="G293" s="19">
        <f>G294+G297</f>
        <v>120000</v>
      </c>
      <c r="H293" s="19">
        <f>H294+H297</f>
        <v>0</v>
      </c>
      <c r="I293" s="17">
        <f t="shared" si="223"/>
        <v>120000</v>
      </c>
      <c r="J293" s="19">
        <f>J294+J297</f>
        <v>0</v>
      </c>
      <c r="K293" s="17">
        <f t="shared" si="295"/>
        <v>120000</v>
      </c>
      <c r="L293" s="19">
        <f>L294+L297</f>
        <v>0</v>
      </c>
      <c r="M293" s="17">
        <f t="shared" si="271"/>
        <v>120000</v>
      </c>
      <c r="N293" s="19">
        <f>N294+N297</f>
        <v>0</v>
      </c>
      <c r="O293" s="17">
        <f t="shared" si="272"/>
        <v>120000</v>
      </c>
      <c r="P293" s="19">
        <f t="shared" ref="P293:Q293" si="298">P294+P297</f>
        <v>120000</v>
      </c>
      <c r="Q293" s="19">
        <f t="shared" si="298"/>
        <v>0</v>
      </c>
      <c r="R293" s="16">
        <f t="shared" si="296"/>
        <v>120000</v>
      </c>
      <c r="S293" s="19">
        <f t="shared" ref="S293" si="299">S294+S297</f>
        <v>0</v>
      </c>
      <c r="T293" s="16">
        <f t="shared" si="297"/>
        <v>120000</v>
      </c>
      <c r="U293" s="16">
        <f t="shared" ref="U293:V293" si="300">U294+U297</f>
        <v>120000</v>
      </c>
      <c r="V293" s="19">
        <f t="shared" si="300"/>
        <v>0</v>
      </c>
      <c r="W293" s="18">
        <f t="shared" si="224"/>
        <v>120000</v>
      </c>
    </row>
    <row r="294" spans="1:23" ht="47.25" x14ac:dyDescent="0.25">
      <c r="A294" s="10" t="s">
        <v>272</v>
      </c>
      <c r="B294" s="8" t="s">
        <v>98</v>
      </c>
      <c r="C294" s="9" t="s">
        <v>102</v>
      </c>
      <c r="D294" s="9" t="s">
        <v>21</v>
      </c>
      <c r="E294" s="9" t="s">
        <v>273</v>
      </c>
      <c r="F294" s="8"/>
      <c r="G294" s="19">
        <f>G295</f>
        <v>0</v>
      </c>
      <c r="H294" s="19">
        <f>H295</f>
        <v>0</v>
      </c>
      <c r="I294" s="17">
        <f t="shared" si="223"/>
        <v>0</v>
      </c>
      <c r="J294" s="19">
        <f>J295</f>
        <v>0</v>
      </c>
      <c r="K294" s="17">
        <f t="shared" si="295"/>
        <v>0</v>
      </c>
      <c r="L294" s="19">
        <f>L295</f>
        <v>0</v>
      </c>
      <c r="M294" s="17">
        <f t="shared" si="271"/>
        <v>0</v>
      </c>
      <c r="N294" s="19">
        <f>N295</f>
        <v>0</v>
      </c>
      <c r="O294" s="17">
        <f t="shared" si="272"/>
        <v>0</v>
      </c>
      <c r="P294" s="19">
        <f t="shared" ref="P294:S295" si="301">P295</f>
        <v>0</v>
      </c>
      <c r="Q294" s="19">
        <f t="shared" si="301"/>
        <v>0</v>
      </c>
      <c r="R294" s="16">
        <f t="shared" si="296"/>
        <v>0</v>
      </c>
      <c r="S294" s="19">
        <f t="shared" si="301"/>
        <v>0</v>
      </c>
      <c r="T294" s="16">
        <f t="shared" si="297"/>
        <v>0</v>
      </c>
      <c r="U294" s="16">
        <f t="shared" ref="U294:V295" si="302">U295</f>
        <v>0</v>
      </c>
      <c r="V294" s="19">
        <f t="shared" si="302"/>
        <v>0</v>
      </c>
      <c r="W294" s="18">
        <f t="shared" si="224"/>
        <v>0</v>
      </c>
    </row>
    <row r="295" spans="1:23" ht="47.25" x14ac:dyDescent="0.25">
      <c r="A295" s="3" t="s">
        <v>29</v>
      </c>
      <c r="B295" s="8" t="s">
        <v>98</v>
      </c>
      <c r="C295" s="9" t="s">
        <v>102</v>
      </c>
      <c r="D295" s="9" t="s">
        <v>21</v>
      </c>
      <c r="E295" s="9" t="s">
        <v>273</v>
      </c>
      <c r="F295" s="8">
        <v>200</v>
      </c>
      <c r="G295" s="19">
        <f>G296</f>
        <v>0</v>
      </c>
      <c r="H295" s="19">
        <f>H296</f>
        <v>0</v>
      </c>
      <c r="I295" s="17">
        <f t="shared" si="223"/>
        <v>0</v>
      </c>
      <c r="J295" s="19">
        <f>J296</f>
        <v>0</v>
      </c>
      <c r="K295" s="17">
        <f t="shared" si="295"/>
        <v>0</v>
      </c>
      <c r="L295" s="19">
        <f>L296</f>
        <v>0</v>
      </c>
      <c r="M295" s="17">
        <f t="shared" si="271"/>
        <v>0</v>
      </c>
      <c r="N295" s="19">
        <f>N296</f>
        <v>0</v>
      </c>
      <c r="O295" s="17">
        <f t="shared" si="272"/>
        <v>0</v>
      </c>
      <c r="P295" s="19">
        <f t="shared" si="301"/>
        <v>0</v>
      </c>
      <c r="Q295" s="19">
        <f t="shared" si="301"/>
        <v>0</v>
      </c>
      <c r="R295" s="16">
        <f t="shared" si="296"/>
        <v>0</v>
      </c>
      <c r="S295" s="19">
        <f t="shared" si="301"/>
        <v>0</v>
      </c>
      <c r="T295" s="16">
        <f t="shared" si="297"/>
        <v>0</v>
      </c>
      <c r="U295" s="16">
        <f t="shared" si="302"/>
        <v>0</v>
      </c>
      <c r="V295" s="19">
        <f t="shared" si="302"/>
        <v>0</v>
      </c>
      <c r="W295" s="18">
        <f t="shared" si="224"/>
        <v>0</v>
      </c>
    </row>
    <row r="296" spans="1:23" ht="47.25" x14ac:dyDescent="0.25">
      <c r="A296" s="10" t="s">
        <v>30</v>
      </c>
      <c r="B296" s="8" t="s">
        <v>98</v>
      </c>
      <c r="C296" s="9" t="s">
        <v>102</v>
      </c>
      <c r="D296" s="9" t="s">
        <v>21</v>
      </c>
      <c r="E296" s="9" t="s">
        <v>273</v>
      </c>
      <c r="F296" s="8" t="s">
        <v>31</v>
      </c>
      <c r="G296" s="19"/>
      <c r="H296" s="19">
        <v>0</v>
      </c>
      <c r="I296" s="17">
        <f t="shared" si="223"/>
        <v>0</v>
      </c>
      <c r="J296" s="19">
        <v>0</v>
      </c>
      <c r="K296" s="17">
        <f t="shared" si="295"/>
        <v>0</v>
      </c>
      <c r="L296" s="19">
        <v>0</v>
      </c>
      <c r="M296" s="17">
        <f t="shared" si="271"/>
        <v>0</v>
      </c>
      <c r="N296" s="19">
        <v>0</v>
      </c>
      <c r="O296" s="17">
        <f t="shared" si="272"/>
        <v>0</v>
      </c>
      <c r="P296" s="19">
        <v>0</v>
      </c>
      <c r="Q296" s="19">
        <v>0</v>
      </c>
      <c r="R296" s="16">
        <f t="shared" si="296"/>
        <v>0</v>
      </c>
      <c r="S296" s="19">
        <v>0</v>
      </c>
      <c r="T296" s="16">
        <f t="shared" si="297"/>
        <v>0</v>
      </c>
      <c r="U296" s="16">
        <v>0</v>
      </c>
      <c r="V296" s="19">
        <v>0</v>
      </c>
      <c r="W296" s="18">
        <f t="shared" si="224"/>
        <v>0</v>
      </c>
    </row>
    <row r="297" spans="1:23" ht="141.75" x14ac:dyDescent="0.25">
      <c r="A297" s="10" t="s">
        <v>129</v>
      </c>
      <c r="B297" s="8" t="s">
        <v>98</v>
      </c>
      <c r="C297" s="9" t="s">
        <v>102</v>
      </c>
      <c r="D297" s="9" t="s">
        <v>21</v>
      </c>
      <c r="E297" s="9" t="s">
        <v>274</v>
      </c>
      <c r="F297" s="8"/>
      <c r="G297" s="19">
        <f>G298</f>
        <v>120000</v>
      </c>
      <c r="H297" s="19">
        <f>H298</f>
        <v>0</v>
      </c>
      <c r="I297" s="17">
        <f t="shared" si="223"/>
        <v>120000</v>
      </c>
      <c r="J297" s="19">
        <f>J298</f>
        <v>0</v>
      </c>
      <c r="K297" s="17">
        <f t="shared" si="295"/>
        <v>120000</v>
      </c>
      <c r="L297" s="19">
        <f>L298</f>
        <v>0</v>
      </c>
      <c r="M297" s="17">
        <f t="shared" si="271"/>
        <v>120000</v>
      </c>
      <c r="N297" s="19">
        <f>N298</f>
        <v>0</v>
      </c>
      <c r="O297" s="17">
        <f t="shared" si="272"/>
        <v>120000</v>
      </c>
      <c r="P297" s="19">
        <f t="shared" ref="P297:S297" si="303">P298</f>
        <v>120000</v>
      </c>
      <c r="Q297" s="19">
        <f t="shared" si="303"/>
        <v>0</v>
      </c>
      <c r="R297" s="16">
        <f t="shared" si="296"/>
        <v>120000</v>
      </c>
      <c r="S297" s="19">
        <f t="shared" si="303"/>
        <v>0</v>
      </c>
      <c r="T297" s="16">
        <f t="shared" si="297"/>
        <v>120000</v>
      </c>
      <c r="U297" s="16">
        <f t="shared" ref="U297:V297" si="304">U298</f>
        <v>120000</v>
      </c>
      <c r="V297" s="19">
        <f t="shared" si="304"/>
        <v>0</v>
      </c>
      <c r="W297" s="18">
        <f t="shared" si="224"/>
        <v>120000</v>
      </c>
    </row>
    <row r="298" spans="1:23" ht="15.75" x14ac:dyDescent="0.25">
      <c r="A298" s="3" t="s">
        <v>92</v>
      </c>
      <c r="B298" s="8" t="s">
        <v>98</v>
      </c>
      <c r="C298" s="9" t="s">
        <v>102</v>
      </c>
      <c r="D298" s="9" t="s">
        <v>21</v>
      </c>
      <c r="E298" s="9" t="s">
        <v>274</v>
      </c>
      <c r="F298" s="8">
        <v>500</v>
      </c>
      <c r="G298" s="19">
        <f>G299</f>
        <v>120000</v>
      </c>
      <c r="H298" s="19">
        <f>H299</f>
        <v>0</v>
      </c>
      <c r="I298" s="17">
        <f t="shared" si="223"/>
        <v>120000</v>
      </c>
      <c r="J298" s="19">
        <f>J299</f>
        <v>0</v>
      </c>
      <c r="K298" s="17">
        <f t="shared" si="295"/>
        <v>120000</v>
      </c>
      <c r="L298" s="19">
        <f>L299</f>
        <v>0</v>
      </c>
      <c r="M298" s="17">
        <f t="shared" si="271"/>
        <v>120000</v>
      </c>
      <c r="N298" s="19">
        <f>N299</f>
        <v>0</v>
      </c>
      <c r="O298" s="17">
        <f t="shared" si="272"/>
        <v>120000</v>
      </c>
      <c r="P298" s="19">
        <f>P299</f>
        <v>120000</v>
      </c>
      <c r="Q298" s="19">
        <f>Q299</f>
        <v>0</v>
      </c>
      <c r="R298" s="16">
        <f t="shared" si="296"/>
        <v>120000</v>
      </c>
      <c r="S298" s="19">
        <f>S299</f>
        <v>0</v>
      </c>
      <c r="T298" s="16">
        <f t="shared" si="297"/>
        <v>120000</v>
      </c>
      <c r="U298" s="16">
        <f>U299</f>
        <v>120000</v>
      </c>
      <c r="V298" s="19">
        <f>V299</f>
        <v>0</v>
      </c>
      <c r="W298" s="18">
        <f t="shared" si="224"/>
        <v>120000</v>
      </c>
    </row>
    <row r="299" spans="1:23" ht="15.75" x14ac:dyDescent="0.25">
      <c r="A299" s="10" t="s">
        <v>124</v>
      </c>
      <c r="B299" s="8" t="s">
        <v>98</v>
      </c>
      <c r="C299" s="9" t="s">
        <v>102</v>
      </c>
      <c r="D299" s="9" t="s">
        <v>21</v>
      </c>
      <c r="E299" s="9" t="s">
        <v>274</v>
      </c>
      <c r="F299" s="8" t="s">
        <v>125</v>
      </c>
      <c r="G299" s="19">
        <v>120000</v>
      </c>
      <c r="H299" s="19"/>
      <c r="I299" s="17">
        <f t="shared" ref="I299:I371" si="305">G299+H299</f>
        <v>120000</v>
      </c>
      <c r="J299" s="19"/>
      <c r="K299" s="17">
        <f t="shared" si="295"/>
        <v>120000</v>
      </c>
      <c r="L299" s="19"/>
      <c r="M299" s="17">
        <f t="shared" si="271"/>
        <v>120000</v>
      </c>
      <c r="N299" s="19"/>
      <c r="O299" s="17">
        <f t="shared" si="272"/>
        <v>120000</v>
      </c>
      <c r="P299" s="19">
        <v>120000</v>
      </c>
      <c r="Q299" s="19"/>
      <c r="R299" s="16">
        <f t="shared" si="296"/>
        <v>120000</v>
      </c>
      <c r="S299" s="19"/>
      <c r="T299" s="16">
        <f t="shared" si="297"/>
        <v>120000</v>
      </c>
      <c r="U299" s="16">
        <v>120000</v>
      </c>
      <c r="V299" s="19"/>
      <c r="W299" s="18">
        <f t="shared" ref="W299:W371" si="306">U299+V299</f>
        <v>120000</v>
      </c>
    </row>
    <row r="300" spans="1:23" ht="31.5" x14ac:dyDescent="0.25">
      <c r="A300" s="22" t="s">
        <v>307</v>
      </c>
      <c r="B300" s="8">
        <v>916</v>
      </c>
      <c r="C300" s="9" t="s">
        <v>102</v>
      </c>
      <c r="D300" s="9" t="s">
        <v>102</v>
      </c>
      <c r="E300" s="9"/>
      <c r="F300" s="8"/>
      <c r="G300" s="19"/>
      <c r="H300" s="19">
        <f>H301</f>
        <v>8800000</v>
      </c>
      <c r="I300" s="17">
        <f t="shared" si="305"/>
        <v>8800000</v>
      </c>
      <c r="J300" s="19">
        <f>J301</f>
        <v>0</v>
      </c>
      <c r="K300" s="17">
        <f t="shared" si="295"/>
        <v>8800000</v>
      </c>
      <c r="L300" s="19">
        <f>L301</f>
        <v>0</v>
      </c>
      <c r="M300" s="17">
        <f t="shared" si="271"/>
        <v>8800000</v>
      </c>
      <c r="N300" s="19">
        <f>N301</f>
        <v>0</v>
      </c>
      <c r="O300" s="17">
        <f t="shared" si="272"/>
        <v>8800000</v>
      </c>
      <c r="P300" s="19"/>
      <c r="Q300" s="19"/>
      <c r="R300" s="16"/>
      <c r="S300" s="19"/>
      <c r="T300" s="16"/>
      <c r="U300" s="16"/>
      <c r="V300" s="19"/>
      <c r="W300" s="18"/>
    </row>
    <row r="301" spans="1:23" ht="47.25" x14ac:dyDescent="0.25">
      <c r="A301" s="10" t="s">
        <v>272</v>
      </c>
      <c r="B301" s="8">
        <v>916</v>
      </c>
      <c r="C301" s="9" t="s">
        <v>102</v>
      </c>
      <c r="D301" s="9" t="s">
        <v>102</v>
      </c>
      <c r="E301" s="9" t="s">
        <v>273</v>
      </c>
      <c r="F301" s="8"/>
      <c r="G301" s="19"/>
      <c r="H301" s="19">
        <f>H302</f>
        <v>8800000</v>
      </c>
      <c r="I301" s="17">
        <f t="shared" si="305"/>
        <v>8800000</v>
      </c>
      <c r="J301" s="19">
        <f>J302+J304</f>
        <v>0</v>
      </c>
      <c r="K301" s="17">
        <f t="shared" si="295"/>
        <v>8800000</v>
      </c>
      <c r="L301" s="19">
        <f>L302+L304</f>
        <v>0</v>
      </c>
      <c r="M301" s="17">
        <f t="shared" si="271"/>
        <v>8800000</v>
      </c>
      <c r="N301" s="19">
        <f>N302+N304</f>
        <v>0</v>
      </c>
      <c r="O301" s="17">
        <f t="shared" si="272"/>
        <v>8800000</v>
      </c>
      <c r="P301" s="19"/>
      <c r="Q301" s="19"/>
      <c r="R301" s="16"/>
      <c r="S301" s="19"/>
      <c r="T301" s="16"/>
      <c r="U301" s="16"/>
      <c r="V301" s="19"/>
      <c r="W301" s="18"/>
    </row>
    <row r="302" spans="1:23" ht="47.25" x14ac:dyDescent="0.25">
      <c r="A302" s="3" t="s">
        <v>29</v>
      </c>
      <c r="B302" s="8">
        <v>916</v>
      </c>
      <c r="C302" s="9" t="s">
        <v>102</v>
      </c>
      <c r="D302" s="9" t="s">
        <v>102</v>
      </c>
      <c r="E302" s="9" t="s">
        <v>273</v>
      </c>
      <c r="F302" s="8">
        <v>200</v>
      </c>
      <c r="G302" s="19"/>
      <c r="H302" s="19">
        <f>H303</f>
        <v>8800000</v>
      </c>
      <c r="I302" s="17">
        <f t="shared" si="305"/>
        <v>8800000</v>
      </c>
      <c r="J302" s="19">
        <f>J303</f>
        <v>-500</v>
      </c>
      <c r="K302" s="17">
        <f t="shared" si="295"/>
        <v>8799500</v>
      </c>
      <c r="L302" s="19">
        <f>L303</f>
        <v>0</v>
      </c>
      <c r="M302" s="17">
        <f t="shared" si="271"/>
        <v>8799500</v>
      </c>
      <c r="N302" s="19">
        <f>N303</f>
        <v>0</v>
      </c>
      <c r="O302" s="17">
        <f t="shared" si="272"/>
        <v>8799500</v>
      </c>
      <c r="P302" s="19"/>
      <c r="Q302" s="19"/>
      <c r="R302" s="16"/>
      <c r="S302" s="19"/>
      <c r="T302" s="16"/>
      <c r="U302" s="16"/>
      <c r="V302" s="19"/>
      <c r="W302" s="18"/>
    </row>
    <row r="303" spans="1:23" ht="47.25" x14ac:dyDescent="0.25">
      <c r="A303" s="10" t="s">
        <v>30</v>
      </c>
      <c r="B303" s="8">
        <v>916</v>
      </c>
      <c r="C303" s="9" t="s">
        <v>102</v>
      </c>
      <c r="D303" s="9" t="s">
        <v>102</v>
      </c>
      <c r="E303" s="9" t="s">
        <v>273</v>
      </c>
      <c r="F303" s="8" t="s">
        <v>31</v>
      </c>
      <c r="G303" s="19"/>
      <c r="H303" s="19">
        <v>8800000</v>
      </c>
      <c r="I303" s="17">
        <f t="shared" si="305"/>
        <v>8800000</v>
      </c>
      <c r="J303" s="19">
        <v>-500</v>
      </c>
      <c r="K303" s="17">
        <f t="shared" si="295"/>
        <v>8799500</v>
      </c>
      <c r="L303" s="19"/>
      <c r="M303" s="17">
        <f t="shared" si="271"/>
        <v>8799500</v>
      </c>
      <c r="N303" s="19"/>
      <c r="O303" s="17">
        <f t="shared" si="272"/>
        <v>8799500</v>
      </c>
      <c r="P303" s="19"/>
      <c r="Q303" s="19"/>
      <c r="R303" s="16"/>
      <c r="S303" s="19"/>
      <c r="T303" s="16"/>
      <c r="U303" s="16"/>
      <c r="V303" s="19"/>
      <c r="W303" s="18"/>
    </row>
    <row r="304" spans="1:23" ht="15.75" x14ac:dyDescent="0.25">
      <c r="A304" s="3" t="s">
        <v>33</v>
      </c>
      <c r="B304" s="8" t="s">
        <v>98</v>
      </c>
      <c r="C304" s="9" t="s">
        <v>102</v>
      </c>
      <c r="D304" s="9" t="s">
        <v>102</v>
      </c>
      <c r="E304" s="9" t="s">
        <v>273</v>
      </c>
      <c r="F304" s="8">
        <v>800</v>
      </c>
      <c r="G304" s="19"/>
      <c r="H304" s="19"/>
      <c r="I304" s="17"/>
      <c r="J304" s="19">
        <f>J305</f>
        <v>500</v>
      </c>
      <c r="K304" s="17">
        <f t="shared" si="295"/>
        <v>500</v>
      </c>
      <c r="L304" s="19">
        <f>L305</f>
        <v>0</v>
      </c>
      <c r="M304" s="17">
        <f t="shared" si="271"/>
        <v>500</v>
      </c>
      <c r="N304" s="19">
        <f>N305</f>
        <v>0</v>
      </c>
      <c r="O304" s="17">
        <f t="shared" si="272"/>
        <v>500</v>
      </c>
      <c r="P304" s="19"/>
      <c r="Q304" s="19"/>
      <c r="R304" s="16"/>
      <c r="S304" s="19"/>
      <c r="T304" s="16"/>
      <c r="U304" s="16"/>
      <c r="V304" s="19"/>
      <c r="W304" s="18"/>
    </row>
    <row r="305" spans="1:23" ht="31.5" x14ac:dyDescent="0.25">
      <c r="A305" s="10" t="s">
        <v>34</v>
      </c>
      <c r="B305" s="8" t="s">
        <v>98</v>
      </c>
      <c r="C305" s="9" t="s">
        <v>102</v>
      </c>
      <c r="D305" s="9" t="s">
        <v>102</v>
      </c>
      <c r="E305" s="9" t="s">
        <v>273</v>
      </c>
      <c r="F305" s="8">
        <v>850</v>
      </c>
      <c r="G305" s="19"/>
      <c r="H305" s="19"/>
      <c r="I305" s="17"/>
      <c r="J305" s="19">
        <v>500</v>
      </c>
      <c r="K305" s="17">
        <f t="shared" si="295"/>
        <v>500</v>
      </c>
      <c r="L305" s="19"/>
      <c r="M305" s="17">
        <f t="shared" si="271"/>
        <v>500</v>
      </c>
      <c r="N305" s="19"/>
      <c r="O305" s="17">
        <f t="shared" si="272"/>
        <v>500</v>
      </c>
      <c r="P305" s="19"/>
      <c r="Q305" s="19"/>
      <c r="R305" s="16"/>
      <c r="S305" s="19"/>
      <c r="T305" s="16"/>
      <c r="U305" s="16"/>
      <c r="V305" s="19"/>
      <c r="W305" s="18"/>
    </row>
    <row r="306" spans="1:23" ht="15.75" x14ac:dyDescent="0.25">
      <c r="A306" s="10" t="s">
        <v>133</v>
      </c>
      <c r="B306" s="8" t="s">
        <v>98</v>
      </c>
      <c r="C306" s="9" t="s">
        <v>84</v>
      </c>
      <c r="D306" s="9"/>
      <c r="E306" s="9"/>
      <c r="F306" s="8"/>
      <c r="G306" s="19">
        <f t="shared" ref="G306:N309" si="307">G307</f>
        <v>64082</v>
      </c>
      <c r="H306" s="19">
        <f t="shared" si="307"/>
        <v>128210</v>
      </c>
      <c r="I306" s="17">
        <f t="shared" si="305"/>
        <v>192292</v>
      </c>
      <c r="J306" s="19">
        <f t="shared" si="307"/>
        <v>0</v>
      </c>
      <c r="K306" s="17">
        <f t="shared" si="295"/>
        <v>192292</v>
      </c>
      <c r="L306" s="19">
        <f t="shared" si="307"/>
        <v>0</v>
      </c>
      <c r="M306" s="17">
        <f t="shared" si="271"/>
        <v>192292</v>
      </c>
      <c r="N306" s="19">
        <f t="shared" si="307"/>
        <v>0</v>
      </c>
      <c r="O306" s="17">
        <f t="shared" si="272"/>
        <v>192292</v>
      </c>
      <c r="P306" s="19">
        <f t="shared" ref="P306:S309" si="308">P307</f>
        <v>0</v>
      </c>
      <c r="Q306" s="19">
        <f t="shared" si="308"/>
        <v>0</v>
      </c>
      <c r="R306" s="16">
        <f t="shared" si="296"/>
        <v>0</v>
      </c>
      <c r="S306" s="19">
        <f t="shared" si="308"/>
        <v>0</v>
      </c>
      <c r="T306" s="16">
        <f t="shared" ref="T306:T376" si="309">R306+S306</f>
        <v>0</v>
      </c>
      <c r="U306" s="16">
        <f t="shared" ref="U306:V309" si="310">U307</f>
        <v>0</v>
      </c>
      <c r="V306" s="19">
        <f t="shared" si="310"/>
        <v>0</v>
      </c>
      <c r="W306" s="18">
        <f t="shared" si="306"/>
        <v>0</v>
      </c>
    </row>
    <row r="307" spans="1:23" ht="31.5" x14ac:dyDescent="0.25">
      <c r="A307" s="10" t="s">
        <v>134</v>
      </c>
      <c r="B307" s="8" t="s">
        <v>98</v>
      </c>
      <c r="C307" s="9" t="s">
        <v>84</v>
      </c>
      <c r="D307" s="9" t="s">
        <v>102</v>
      </c>
      <c r="E307" s="9"/>
      <c r="F307" s="8"/>
      <c r="G307" s="19">
        <f t="shared" si="307"/>
        <v>64082</v>
      </c>
      <c r="H307" s="19">
        <f t="shared" si="307"/>
        <v>128210</v>
      </c>
      <c r="I307" s="17">
        <f t="shared" si="305"/>
        <v>192292</v>
      </c>
      <c r="J307" s="19">
        <f t="shared" si="307"/>
        <v>0</v>
      </c>
      <c r="K307" s="17">
        <f t="shared" si="295"/>
        <v>192292</v>
      </c>
      <c r="L307" s="19">
        <f t="shared" si="307"/>
        <v>0</v>
      </c>
      <c r="M307" s="17">
        <f t="shared" si="271"/>
        <v>192292</v>
      </c>
      <c r="N307" s="19">
        <f t="shared" si="307"/>
        <v>0</v>
      </c>
      <c r="O307" s="17">
        <f t="shared" si="272"/>
        <v>192292</v>
      </c>
      <c r="P307" s="19">
        <f t="shared" si="308"/>
        <v>0</v>
      </c>
      <c r="Q307" s="19">
        <f t="shared" si="308"/>
        <v>0</v>
      </c>
      <c r="R307" s="16">
        <f t="shared" si="296"/>
        <v>0</v>
      </c>
      <c r="S307" s="19">
        <f t="shared" si="308"/>
        <v>0</v>
      </c>
      <c r="T307" s="16">
        <f t="shared" si="309"/>
        <v>0</v>
      </c>
      <c r="U307" s="16">
        <f t="shared" si="310"/>
        <v>0</v>
      </c>
      <c r="V307" s="19">
        <f t="shared" si="310"/>
        <v>0</v>
      </c>
      <c r="W307" s="18">
        <f t="shared" si="306"/>
        <v>0</v>
      </c>
    </row>
    <row r="308" spans="1:23" ht="47.25" x14ac:dyDescent="0.25">
      <c r="A308" s="10" t="s">
        <v>173</v>
      </c>
      <c r="B308" s="8" t="s">
        <v>98</v>
      </c>
      <c r="C308" s="9" t="s">
        <v>84</v>
      </c>
      <c r="D308" s="9" t="s">
        <v>102</v>
      </c>
      <c r="E308" s="9" t="s">
        <v>275</v>
      </c>
      <c r="F308" s="8"/>
      <c r="G308" s="19">
        <f t="shared" si="307"/>
        <v>64082</v>
      </c>
      <c r="H308" s="19">
        <f t="shared" si="307"/>
        <v>128210</v>
      </c>
      <c r="I308" s="17">
        <f t="shared" si="305"/>
        <v>192292</v>
      </c>
      <c r="J308" s="19">
        <f t="shared" si="307"/>
        <v>0</v>
      </c>
      <c r="K308" s="17">
        <f t="shared" si="295"/>
        <v>192292</v>
      </c>
      <c r="L308" s="19">
        <f t="shared" si="307"/>
        <v>0</v>
      </c>
      <c r="M308" s="17">
        <f t="shared" si="271"/>
        <v>192292</v>
      </c>
      <c r="N308" s="19">
        <f t="shared" si="307"/>
        <v>0</v>
      </c>
      <c r="O308" s="17">
        <f t="shared" si="272"/>
        <v>192292</v>
      </c>
      <c r="P308" s="19">
        <f t="shared" si="308"/>
        <v>0</v>
      </c>
      <c r="Q308" s="19">
        <f t="shared" si="308"/>
        <v>0</v>
      </c>
      <c r="R308" s="16">
        <f t="shared" si="296"/>
        <v>0</v>
      </c>
      <c r="S308" s="19">
        <f t="shared" si="308"/>
        <v>0</v>
      </c>
      <c r="T308" s="16">
        <f t="shared" si="309"/>
        <v>0</v>
      </c>
      <c r="U308" s="16">
        <f t="shared" si="310"/>
        <v>0</v>
      </c>
      <c r="V308" s="19">
        <f t="shared" si="310"/>
        <v>0</v>
      </c>
      <c r="W308" s="18">
        <f t="shared" si="306"/>
        <v>0</v>
      </c>
    </row>
    <row r="309" spans="1:23" ht="47.25" x14ac:dyDescent="0.25">
      <c r="A309" s="3" t="s">
        <v>29</v>
      </c>
      <c r="B309" s="8" t="s">
        <v>98</v>
      </c>
      <c r="C309" s="9" t="s">
        <v>84</v>
      </c>
      <c r="D309" s="9" t="s">
        <v>102</v>
      </c>
      <c r="E309" s="9" t="s">
        <v>275</v>
      </c>
      <c r="F309" s="8">
        <v>200</v>
      </c>
      <c r="G309" s="19">
        <f t="shared" si="307"/>
        <v>64082</v>
      </c>
      <c r="H309" s="19">
        <f t="shared" si="307"/>
        <v>128210</v>
      </c>
      <c r="I309" s="17">
        <f t="shared" si="305"/>
        <v>192292</v>
      </c>
      <c r="J309" s="19">
        <f t="shared" si="307"/>
        <v>0</v>
      </c>
      <c r="K309" s="17">
        <f t="shared" si="295"/>
        <v>192292</v>
      </c>
      <c r="L309" s="19">
        <f t="shared" si="307"/>
        <v>0</v>
      </c>
      <c r="M309" s="17">
        <f t="shared" si="271"/>
        <v>192292</v>
      </c>
      <c r="N309" s="19">
        <f t="shared" si="307"/>
        <v>0</v>
      </c>
      <c r="O309" s="17">
        <f t="shared" si="272"/>
        <v>192292</v>
      </c>
      <c r="P309" s="19">
        <f t="shared" si="308"/>
        <v>0</v>
      </c>
      <c r="Q309" s="19">
        <f t="shared" si="308"/>
        <v>0</v>
      </c>
      <c r="R309" s="16">
        <f t="shared" si="296"/>
        <v>0</v>
      </c>
      <c r="S309" s="19">
        <f t="shared" si="308"/>
        <v>0</v>
      </c>
      <c r="T309" s="16">
        <f t="shared" si="309"/>
        <v>0</v>
      </c>
      <c r="U309" s="16">
        <f t="shared" si="310"/>
        <v>0</v>
      </c>
      <c r="V309" s="19">
        <f t="shared" si="310"/>
        <v>0</v>
      </c>
      <c r="W309" s="18">
        <f t="shared" si="306"/>
        <v>0</v>
      </c>
    </row>
    <row r="310" spans="1:23" ht="47.25" x14ac:dyDescent="0.25">
      <c r="A310" s="10" t="s">
        <v>30</v>
      </c>
      <c r="B310" s="8" t="s">
        <v>98</v>
      </c>
      <c r="C310" s="9" t="s">
        <v>84</v>
      </c>
      <c r="D310" s="9" t="s">
        <v>102</v>
      </c>
      <c r="E310" s="9" t="s">
        <v>275</v>
      </c>
      <c r="F310" s="8" t="s">
        <v>31</v>
      </c>
      <c r="G310" s="19">
        <f>64082</f>
        <v>64082</v>
      </c>
      <c r="H310" s="19">
        <v>128210</v>
      </c>
      <c r="I310" s="17">
        <f t="shared" si="305"/>
        <v>192292</v>
      </c>
      <c r="J310" s="19"/>
      <c r="K310" s="17">
        <f t="shared" si="295"/>
        <v>192292</v>
      </c>
      <c r="L310" s="19"/>
      <c r="M310" s="17">
        <f t="shared" si="271"/>
        <v>192292</v>
      </c>
      <c r="N310" s="19"/>
      <c r="O310" s="17">
        <f t="shared" si="272"/>
        <v>192292</v>
      </c>
      <c r="P310" s="19">
        <v>0</v>
      </c>
      <c r="Q310" s="19">
        <v>0</v>
      </c>
      <c r="R310" s="16">
        <f t="shared" si="296"/>
        <v>0</v>
      </c>
      <c r="S310" s="19">
        <v>0</v>
      </c>
      <c r="T310" s="16">
        <f t="shared" si="309"/>
        <v>0</v>
      </c>
      <c r="U310" s="16">
        <v>0</v>
      </c>
      <c r="V310" s="19">
        <v>0</v>
      </c>
      <c r="W310" s="18">
        <f t="shared" si="306"/>
        <v>0</v>
      </c>
    </row>
    <row r="311" spans="1:23" ht="15.75" x14ac:dyDescent="0.25">
      <c r="A311" s="10" t="s">
        <v>135</v>
      </c>
      <c r="B311" s="8" t="s">
        <v>98</v>
      </c>
      <c r="C311" s="9" t="s">
        <v>118</v>
      </c>
      <c r="D311" s="9"/>
      <c r="E311" s="9"/>
      <c r="F311" s="8"/>
      <c r="G311" s="19">
        <f>G312+G354</f>
        <v>38287550</v>
      </c>
      <c r="H311" s="19">
        <f>H312+H354</f>
        <v>107458</v>
      </c>
      <c r="I311" s="17">
        <f t="shared" si="305"/>
        <v>38395008</v>
      </c>
      <c r="J311" s="19">
        <f>J312+J354</f>
        <v>6938397</v>
      </c>
      <c r="K311" s="17">
        <f t="shared" si="295"/>
        <v>45333405</v>
      </c>
      <c r="L311" s="19">
        <f>L312+L354</f>
        <v>0</v>
      </c>
      <c r="M311" s="17">
        <f t="shared" si="271"/>
        <v>45333405</v>
      </c>
      <c r="N311" s="19">
        <f>N312+N354</f>
        <v>0</v>
      </c>
      <c r="O311" s="17">
        <f t="shared" si="272"/>
        <v>45333405</v>
      </c>
      <c r="P311" s="19">
        <f t="shared" ref="P311:Q311" si="311">P312+P354</f>
        <v>39613814</v>
      </c>
      <c r="Q311" s="19">
        <f t="shared" si="311"/>
        <v>0</v>
      </c>
      <c r="R311" s="16">
        <f t="shared" si="296"/>
        <v>39613814</v>
      </c>
      <c r="S311" s="19">
        <f t="shared" ref="S311" si="312">S312+S354</f>
        <v>0</v>
      </c>
      <c r="T311" s="16">
        <f t="shared" si="309"/>
        <v>39613814</v>
      </c>
      <c r="U311" s="16">
        <f t="shared" ref="U311:V311" si="313">U312+U354</f>
        <v>31675450</v>
      </c>
      <c r="V311" s="19">
        <f t="shared" si="313"/>
        <v>0</v>
      </c>
      <c r="W311" s="18">
        <f t="shared" si="306"/>
        <v>31675450</v>
      </c>
    </row>
    <row r="312" spans="1:23" ht="15.75" x14ac:dyDescent="0.25">
      <c r="A312" s="10" t="s">
        <v>136</v>
      </c>
      <c r="B312" s="8" t="s">
        <v>98</v>
      </c>
      <c r="C312" s="9" t="s">
        <v>118</v>
      </c>
      <c r="D312" s="9" t="s">
        <v>19</v>
      </c>
      <c r="E312" s="9"/>
      <c r="F312" s="8"/>
      <c r="G312" s="19">
        <f>G313+G316+G319+G322+G327+G330+G333+G336+G339+G342+G345+G351</f>
        <v>38132750</v>
      </c>
      <c r="H312" s="19">
        <f>H313+H316+H319+H322+H327+H330+H333+H336+H339+H342+H345+H351</f>
        <v>107458</v>
      </c>
      <c r="I312" s="17">
        <f t="shared" si="305"/>
        <v>38240208</v>
      </c>
      <c r="J312" s="19">
        <f>J313+J316+J319+J322+J327+J330+J333+J336+J339+J342+J345+J351+J348</f>
        <v>6938397</v>
      </c>
      <c r="K312" s="17">
        <f t="shared" si="295"/>
        <v>45178605</v>
      </c>
      <c r="L312" s="19">
        <f>L313+L316+L319+L322+L327+L330+L333+L336+L339+L342+L345+L351+L348</f>
        <v>0</v>
      </c>
      <c r="M312" s="17">
        <f t="shared" si="271"/>
        <v>45178605</v>
      </c>
      <c r="N312" s="19">
        <f>N313+N316+N319+N322+N327+N330+N333+N336+N339+N342+N345+N351+N348</f>
        <v>0</v>
      </c>
      <c r="O312" s="17">
        <f t="shared" si="272"/>
        <v>45178605</v>
      </c>
      <c r="P312" s="19">
        <f t="shared" ref="P312:Q312" si="314">P313+P316+P319+P322+P327+P330+P333+P336+P339+P342+P345+P351</f>
        <v>39455414</v>
      </c>
      <c r="Q312" s="19">
        <f t="shared" si="314"/>
        <v>0</v>
      </c>
      <c r="R312" s="16">
        <f t="shared" si="296"/>
        <v>39455414</v>
      </c>
      <c r="S312" s="19">
        <f t="shared" ref="S312" si="315">S313+S316+S319+S322+S327+S330+S333+S336+S339+S342+S345+S351</f>
        <v>0</v>
      </c>
      <c r="T312" s="16">
        <f t="shared" si="309"/>
        <v>39455414</v>
      </c>
      <c r="U312" s="16">
        <f t="shared" ref="U312:V312" si="316">U313+U316+U319+U322+U327+U330+U333+U336+U339+U342+U345+U351</f>
        <v>31517050</v>
      </c>
      <c r="V312" s="19">
        <f t="shared" si="316"/>
        <v>0</v>
      </c>
      <c r="W312" s="18">
        <f t="shared" si="306"/>
        <v>31517050</v>
      </c>
    </row>
    <row r="313" spans="1:23" ht="31.5" x14ac:dyDescent="0.25">
      <c r="A313" s="10" t="s">
        <v>276</v>
      </c>
      <c r="B313" s="8" t="s">
        <v>98</v>
      </c>
      <c r="C313" s="9" t="s">
        <v>118</v>
      </c>
      <c r="D313" s="9" t="s">
        <v>19</v>
      </c>
      <c r="E313" s="9" t="s">
        <v>277</v>
      </c>
      <c r="F313" s="8"/>
      <c r="G313" s="19">
        <f>G314</f>
        <v>0</v>
      </c>
      <c r="H313" s="19">
        <f>H314</f>
        <v>0</v>
      </c>
      <c r="I313" s="17">
        <f t="shared" si="305"/>
        <v>0</v>
      </c>
      <c r="J313" s="19">
        <f>J314</f>
        <v>0</v>
      </c>
      <c r="K313" s="17">
        <f t="shared" si="295"/>
        <v>0</v>
      </c>
      <c r="L313" s="19">
        <f>L314</f>
        <v>0</v>
      </c>
      <c r="M313" s="17">
        <f t="shared" si="271"/>
        <v>0</v>
      </c>
      <c r="N313" s="19">
        <f>N314</f>
        <v>0</v>
      </c>
      <c r="O313" s="17">
        <f t="shared" si="272"/>
        <v>0</v>
      </c>
      <c r="P313" s="19">
        <f t="shared" ref="P313:S314" si="317">P314</f>
        <v>5050506</v>
      </c>
      <c r="Q313" s="19">
        <f t="shared" si="317"/>
        <v>0</v>
      </c>
      <c r="R313" s="16">
        <f t="shared" si="296"/>
        <v>5050506</v>
      </c>
      <c r="S313" s="19">
        <f t="shared" si="317"/>
        <v>0</v>
      </c>
      <c r="T313" s="16">
        <f t="shared" si="309"/>
        <v>5050506</v>
      </c>
      <c r="U313" s="16">
        <f t="shared" ref="U313:V314" si="318">U314</f>
        <v>0</v>
      </c>
      <c r="V313" s="19">
        <f t="shared" si="318"/>
        <v>0</v>
      </c>
      <c r="W313" s="18">
        <f t="shared" si="306"/>
        <v>0</v>
      </c>
    </row>
    <row r="314" spans="1:23" ht="47.25" x14ac:dyDescent="0.25">
      <c r="A314" s="3" t="s">
        <v>29</v>
      </c>
      <c r="B314" s="8" t="s">
        <v>98</v>
      </c>
      <c r="C314" s="9" t="s">
        <v>118</v>
      </c>
      <c r="D314" s="9" t="s">
        <v>19</v>
      </c>
      <c r="E314" s="9" t="s">
        <v>277</v>
      </c>
      <c r="F314" s="8">
        <v>200</v>
      </c>
      <c r="G314" s="19">
        <f>G315</f>
        <v>0</v>
      </c>
      <c r="H314" s="19">
        <f>H315</f>
        <v>0</v>
      </c>
      <c r="I314" s="17">
        <f t="shared" si="305"/>
        <v>0</v>
      </c>
      <c r="J314" s="19">
        <f>J315</f>
        <v>0</v>
      </c>
      <c r="K314" s="17">
        <f t="shared" si="295"/>
        <v>0</v>
      </c>
      <c r="L314" s="19">
        <f>L315</f>
        <v>0</v>
      </c>
      <c r="M314" s="17">
        <f t="shared" si="271"/>
        <v>0</v>
      </c>
      <c r="N314" s="19">
        <f>N315</f>
        <v>0</v>
      </c>
      <c r="O314" s="17">
        <f t="shared" si="272"/>
        <v>0</v>
      </c>
      <c r="P314" s="19">
        <f t="shared" si="317"/>
        <v>5050506</v>
      </c>
      <c r="Q314" s="19">
        <f t="shared" si="317"/>
        <v>0</v>
      </c>
      <c r="R314" s="16">
        <f t="shared" si="296"/>
        <v>5050506</v>
      </c>
      <c r="S314" s="19">
        <f t="shared" si="317"/>
        <v>0</v>
      </c>
      <c r="T314" s="16">
        <f t="shared" si="309"/>
        <v>5050506</v>
      </c>
      <c r="U314" s="16">
        <f t="shared" si="318"/>
        <v>0</v>
      </c>
      <c r="V314" s="19">
        <f t="shared" si="318"/>
        <v>0</v>
      </c>
      <c r="W314" s="18">
        <f t="shared" si="306"/>
        <v>0</v>
      </c>
    </row>
    <row r="315" spans="1:23" ht="47.25" x14ac:dyDescent="0.25">
      <c r="A315" s="10" t="s">
        <v>30</v>
      </c>
      <c r="B315" s="8" t="s">
        <v>98</v>
      </c>
      <c r="C315" s="9" t="s">
        <v>118</v>
      </c>
      <c r="D315" s="9" t="s">
        <v>19</v>
      </c>
      <c r="E315" s="9" t="s">
        <v>277</v>
      </c>
      <c r="F315" s="8" t="s">
        <v>31</v>
      </c>
      <c r="G315" s="19">
        <v>0</v>
      </c>
      <c r="H315" s="19">
        <v>0</v>
      </c>
      <c r="I315" s="17">
        <f t="shared" si="305"/>
        <v>0</v>
      </c>
      <c r="J315" s="19">
        <v>0</v>
      </c>
      <c r="K315" s="17">
        <f t="shared" si="295"/>
        <v>0</v>
      </c>
      <c r="L315" s="19">
        <v>0</v>
      </c>
      <c r="M315" s="17">
        <f t="shared" si="271"/>
        <v>0</v>
      </c>
      <c r="N315" s="19">
        <v>0</v>
      </c>
      <c r="O315" s="17">
        <f t="shared" si="272"/>
        <v>0</v>
      </c>
      <c r="P315" s="19">
        <v>5050506</v>
      </c>
      <c r="Q315" s="19"/>
      <c r="R315" s="16">
        <f t="shared" si="296"/>
        <v>5050506</v>
      </c>
      <c r="S315" s="19"/>
      <c r="T315" s="16">
        <f t="shared" si="309"/>
        <v>5050506</v>
      </c>
      <c r="U315" s="16">
        <v>0</v>
      </c>
      <c r="V315" s="19">
        <v>0</v>
      </c>
      <c r="W315" s="18">
        <f t="shared" si="306"/>
        <v>0</v>
      </c>
    </row>
    <row r="316" spans="1:23" ht="31.5" x14ac:dyDescent="0.25">
      <c r="A316" s="10" t="s">
        <v>278</v>
      </c>
      <c r="B316" s="8" t="s">
        <v>98</v>
      </c>
      <c r="C316" s="9" t="s">
        <v>118</v>
      </c>
      <c r="D316" s="9" t="s">
        <v>19</v>
      </c>
      <c r="E316" s="9" t="s">
        <v>279</v>
      </c>
      <c r="F316" s="8"/>
      <c r="G316" s="19">
        <f>G317</f>
        <v>0</v>
      </c>
      <c r="H316" s="19">
        <f>H317</f>
        <v>0</v>
      </c>
      <c r="I316" s="17">
        <f t="shared" si="305"/>
        <v>0</v>
      </c>
      <c r="J316" s="19">
        <f>J317</f>
        <v>0</v>
      </c>
      <c r="K316" s="17">
        <f t="shared" si="295"/>
        <v>0</v>
      </c>
      <c r="L316" s="19">
        <f>L317</f>
        <v>0</v>
      </c>
      <c r="M316" s="17">
        <f t="shared" si="271"/>
        <v>0</v>
      </c>
      <c r="N316" s="19">
        <f>N317</f>
        <v>0</v>
      </c>
      <c r="O316" s="17">
        <f t="shared" si="272"/>
        <v>0</v>
      </c>
      <c r="P316" s="19">
        <f t="shared" ref="P316:S317" si="319">P317</f>
        <v>2376063</v>
      </c>
      <c r="Q316" s="19">
        <f t="shared" si="319"/>
        <v>0</v>
      </c>
      <c r="R316" s="16">
        <f t="shared" si="296"/>
        <v>2376063</v>
      </c>
      <c r="S316" s="19">
        <f t="shared" si="319"/>
        <v>0</v>
      </c>
      <c r="T316" s="16">
        <f t="shared" si="309"/>
        <v>2376063</v>
      </c>
      <c r="U316" s="16">
        <f t="shared" ref="U316:V317" si="320">U317</f>
        <v>0</v>
      </c>
      <c r="V316" s="19">
        <f t="shared" si="320"/>
        <v>0</v>
      </c>
      <c r="W316" s="18">
        <f t="shared" si="306"/>
        <v>0</v>
      </c>
    </row>
    <row r="317" spans="1:23" ht="47.25" x14ac:dyDescent="0.25">
      <c r="A317" s="3" t="s">
        <v>29</v>
      </c>
      <c r="B317" s="8" t="s">
        <v>98</v>
      </c>
      <c r="C317" s="9" t="s">
        <v>118</v>
      </c>
      <c r="D317" s="9" t="s">
        <v>19</v>
      </c>
      <c r="E317" s="9" t="s">
        <v>279</v>
      </c>
      <c r="F317" s="8">
        <v>200</v>
      </c>
      <c r="G317" s="19">
        <f>G318</f>
        <v>0</v>
      </c>
      <c r="H317" s="19">
        <f>H318</f>
        <v>0</v>
      </c>
      <c r="I317" s="17">
        <f t="shared" si="305"/>
        <v>0</v>
      </c>
      <c r="J317" s="19">
        <f>J318</f>
        <v>0</v>
      </c>
      <c r="K317" s="17">
        <f t="shared" si="295"/>
        <v>0</v>
      </c>
      <c r="L317" s="19">
        <f>L318</f>
        <v>0</v>
      </c>
      <c r="M317" s="17">
        <f t="shared" si="271"/>
        <v>0</v>
      </c>
      <c r="N317" s="19">
        <f>N318</f>
        <v>0</v>
      </c>
      <c r="O317" s="17">
        <f t="shared" si="272"/>
        <v>0</v>
      </c>
      <c r="P317" s="19">
        <f t="shared" si="319"/>
        <v>2376063</v>
      </c>
      <c r="Q317" s="19">
        <f t="shared" si="319"/>
        <v>0</v>
      </c>
      <c r="R317" s="16">
        <f t="shared" si="296"/>
        <v>2376063</v>
      </c>
      <c r="S317" s="19">
        <f t="shared" si="319"/>
        <v>0</v>
      </c>
      <c r="T317" s="16">
        <f t="shared" si="309"/>
        <v>2376063</v>
      </c>
      <c r="U317" s="16">
        <f t="shared" si="320"/>
        <v>0</v>
      </c>
      <c r="V317" s="19">
        <f t="shared" si="320"/>
        <v>0</v>
      </c>
      <c r="W317" s="18">
        <f t="shared" si="306"/>
        <v>0</v>
      </c>
    </row>
    <row r="318" spans="1:23" ht="47.25" x14ac:dyDescent="0.25">
      <c r="A318" s="10" t="s">
        <v>30</v>
      </c>
      <c r="B318" s="8" t="s">
        <v>98</v>
      </c>
      <c r="C318" s="9" t="s">
        <v>118</v>
      </c>
      <c r="D318" s="9" t="s">
        <v>19</v>
      </c>
      <c r="E318" s="9" t="s">
        <v>279</v>
      </c>
      <c r="F318" s="8" t="s">
        <v>31</v>
      </c>
      <c r="G318" s="19">
        <v>0</v>
      </c>
      <c r="H318" s="19">
        <v>0</v>
      </c>
      <c r="I318" s="17">
        <f t="shared" si="305"/>
        <v>0</v>
      </c>
      <c r="J318" s="19">
        <v>0</v>
      </c>
      <c r="K318" s="17">
        <f t="shared" si="295"/>
        <v>0</v>
      </c>
      <c r="L318" s="19">
        <v>0</v>
      </c>
      <c r="M318" s="17">
        <f t="shared" si="271"/>
        <v>0</v>
      </c>
      <c r="N318" s="19">
        <v>0</v>
      </c>
      <c r="O318" s="17">
        <f t="shared" si="272"/>
        <v>0</v>
      </c>
      <c r="P318" s="19">
        <v>2376063</v>
      </c>
      <c r="Q318" s="19"/>
      <c r="R318" s="16">
        <f t="shared" si="296"/>
        <v>2376063</v>
      </c>
      <c r="S318" s="19"/>
      <c r="T318" s="16">
        <f t="shared" si="309"/>
        <v>2376063</v>
      </c>
      <c r="U318" s="16">
        <v>0</v>
      </c>
      <c r="V318" s="19">
        <v>0</v>
      </c>
      <c r="W318" s="18">
        <f t="shared" si="306"/>
        <v>0</v>
      </c>
    </row>
    <row r="319" spans="1:23" ht="31.5" x14ac:dyDescent="0.25">
      <c r="A319" s="10" t="s">
        <v>276</v>
      </c>
      <c r="B319" s="8" t="s">
        <v>98</v>
      </c>
      <c r="C319" s="9" t="s">
        <v>118</v>
      </c>
      <c r="D319" s="9" t="s">
        <v>19</v>
      </c>
      <c r="E319" s="9" t="s">
        <v>280</v>
      </c>
      <c r="F319" s="8"/>
      <c r="G319" s="19">
        <f>G320</f>
        <v>0</v>
      </c>
      <c r="H319" s="19">
        <f>H320</f>
        <v>107458</v>
      </c>
      <c r="I319" s="17">
        <f t="shared" si="305"/>
        <v>107458</v>
      </c>
      <c r="J319" s="19">
        <f>J320</f>
        <v>0</v>
      </c>
      <c r="K319" s="17">
        <f t="shared" si="295"/>
        <v>107458</v>
      </c>
      <c r="L319" s="19">
        <f>L320</f>
        <v>0</v>
      </c>
      <c r="M319" s="17">
        <f t="shared" si="271"/>
        <v>107458</v>
      </c>
      <c r="N319" s="19">
        <f>N320</f>
        <v>0</v>
      </c>
      <c r="O319" s="17">
        <f t="shared" si="272"/>
        <v>107458</v>
      </c>
      <c r="P319" s="19">
        <f t="shared" ref="P319:S320" si="321">P320</f>
        <v>0</v>
      </c>
      <c r="Q319" s="19">
        <f t="shared" si="321"/>
        <v>0</v>
      </c>
      <c r="R319" s="16">
        <f t="shared" si="296"/>
        <v>0</v>
      </c>
      <c r="S319" s="19">
        <f t="shared" si="321"/>
        <v>0</v>
      </c>
      <c r="T319" s="16">
        <f t="shared" si="309"/>
        <v>0</v>
      </c>
      <c r="U319" s="16">
        <f t="shared" ref="U319:V320" si="322">U320</f>
        <v>0</v>
      </c>
      <c r="V319" s="19">
        <f t="shared" si="322"/>
        <v>0</v>
      </c>
      <c r="W319" s="18">
        <f t="shared" si="306"/>
        <v>0</v>
      </c>
    </row>
    <row r="320" spans="1:23" ht="63" x14ac:dyDescent="0.25">
      <c r="A320" s="3" t="s">
        <v>42</v>
      </c>
      <c r="B320" s="8" t="s">
        <v>98</v>
      </c>
      <c r="C320" s="9" t="s">
        <v>118</v>
      </c>
      <c r="D320" s="9" t="s">
        <v>19</v>
      </c>
      <c r="E320" s="9" t="s">
        <v>280</v>
      </c>
      <c r="F320" s="8">
        <v>600</v>
      </c>
      <c r="G320" s="19">
        <f>G321</f>
        <v>0</v>
      </c>
      <c r="H320" s="19">
        <f>H321</f>
        <v>107458</v>
      </c>
      <c r="I320" s="17">
        <f t="shared" si="305"/>
        <v>107458</v>
      </c>
      <c r="J320" s="19">
        <f>J321</f>
        <v>0</v>
      </c>
      <c r="K320" s="17">
        <f t="shared" si="295"/>
        <v>107458</v>
      </c>
      <c r="L320" s="19">
        <f>L321</f>
        <v>0</v>
      </c>
      <c r="M320" s="17">
        <f t="shared" si="271"/>
        <v>107458</v>
      </c>
      <c r="N320" s="19">
        <f>N321</f>
        <v>0</v>
      </c>
      <c r="O320" s="17">
        <f t="shared" si="272"/>
        <v>107458</v>
      </c>
      <c r="P320" s="19">
        <f t="shared" si="321"/>
        <v>0</v>
      </c>
      <c r="Q320" s="19">
        <f t="shared" si="321"/>
        <v>0</v>
      </c>
      <c r="R320" s="16">
        <f t="shared" si="296"/>
        <v>0</v>
      </c>
      <c r="S320" s="19">
        <f t="shared" si="321"/>
        <v>0</v>
      </c>
      <c r="T320" s="16">
        <f t="shared" si="309"/>
        <v>0</v>
      </c>
      <c r="U320" s="16">
        <f t="shared" si="322"/>
        <v>0</v>
      </c>
      <c r="V320" s="19">
        <f t="shared" si="322"/>
        <v>0</v>
      </c>
      <c r="W320" s="18">
        <f t="shared" si="306"/>
        <v>0</v>
      </c>
    </row>
    <row r="321" spans="1:23" ht="15.75" x14ac:dyDescent="0.25">
      <c r="A321" s="10" t="s">
        <v>43</v>
      </c>
      <c r="B321" s="8" t="s">
        <v>98</v>
      </c>
      <c r="C321" s="9" t="s">
        <v>118</v>
      </c>
      <c r="D321" s="9" t="s">
        <v>19</v>
      </c>
      <c r="E321" s="9" t="s">
        <v>280</v>
      </c>
      <c r="F321" s="8" t="s">
        <v>44</v>
      </c>
      <c r="G321" s="19">
        <v>0</v>
      </c>
      <c r="H321" s="19">
        <v>107458</v>
      </c>
      <c r="I321" s="17">
        <f t="shared" si="305"/>
        <v>107458</v>
      </c>
      <c r="J321" s="19"/>
      <c r="K321" s="17">
        <f t="shared" si="295"/>
        <v>107458</v>
      </c>
      <c r="L321" s="19"/>
      <c r="M321" s="17">
        <f t="shared" si="271"/>
        <v>107458</v>
      </c>
      <c r="N321" s="19"/>
      <c r="O321" s="17">
        <f t="shared" si="272"/>
        <v>107458</v>
      </c>
      <c r="P321" s="19">
        <v>0</v>
      </c>
      <c r="Q321" s="19">
        <v>0</v>
      </c>
      <c r="R321" s="16">
        <f t="shared" si="296"/>
        <v>0</v>
      </c>
      <c r="S321" s="19">
        <v>0</v>
      </c>
      <c r="T321" s="16">
        <f t="shared" si="309"/>
        <v>0</v>
      </c>
      <c r="U321" s="16">
        <v>0</v>
      </c>
      <c r="V321" s="19">
        <v>0</v>
      </c>
      <c r="W321" s="18">
        <f t="shared" si="306"/>
        <v>0</v>
      </c>
    </row>
    <row r="322" spans="1:23" ht="15.75" x14ac:dyDescent="0.25">
      <c r="A322" s="10" t="s">
        <v>137</v>
      </c>
      <c r="B322" s="8" t="s">
        <v>98</v>
      </c>
      <c r="C322" s="9" t="s">
        <v>118</v>
      </c>
      <c r="D322" s="9" t="s">
        <v>19</v>
      </c>
      <c r="E322" s="9" t="s">
        <v>281</v>
      </c>
      <c r="F322" s="8"/>
      <c r="G322" s="19">
        <f>G323+G326</f>
        <v>3573945</v>
      </c>
      <c r="H322" s="19">
        <f>H323+H326</f>
        <v>0</v>
      </c>
      <c r="I322" s="17">
        <f t="shared" si="305"/>
        <v>3573945</v>
      </c>
      <c r="J322" s="19">
        <f>J323+J326</f>
        <v>0</v>
      </c>
      <c r="K322" s="17">
        <f t="shared" si="295"/>
        <v>3573945</v>
      </c>
      <c r="L322" s="19">
        <f>L323+L326</f>
        <v>0</v>
      </c>
      <c r="M322" s="17">
        <f t="shared" si="271"/>
        <v>3573945</v>
      </c>
      <c r="N322" s="19">
        <f>N323+N326</f>
        <v>0</v>
      </c>
      <c r="O322" s="17">
        <f t="shared" si="272"/>
        <v>3573945</v>
      </c>
      <c r="P322" s="19">
        <f t="shared" ref="P322:Q322" si="323">P323+P326</f>
        <v>2608396</v>
      </c>
      <c r="Q322" s="19">
        <f t="shared" si="323"/>
        <v>0</v>
      </c>
      <c r="R322" s="16">
        <f t="shared" si="296"/>
        <v>2608396</v>
      </c>
      <c r="S322" s="19">
        <f t="shared" ref="S322" si="324">S323+S326</f>
        <v>0</v>
      </c>
      <c r="T322" s="16">
        <f t="shared" si="309"/>
        <v>2608396</v>
      </c>
      <c r="U322" s="16">
        <f t="shared" ref="U322:V322" si="325">U323+U326</f>
        <v>2608396</v>
      </c>
      <c r="V322" s="19">
        <f t="shared" si="325"/>
        <v>0</v>
      </c>
      <c r="W322" s="18">
        <f t="shared" si="306"/>
        <v>2608396</v>
      </c>
    </row>
    <row r="323" spans="1:23" ht="31.5" hidden="1" x14ac:dyDescent="0.25">
      <c r="A323" s="3" t="s">
        <v>70</v>
      </c>
      <c r="B323" s="8" t="s">
        <v>98</v>
      </c>
      <c r="C323" s="9" t="s">
        <v>118</v>
      </c>
      <c r="D323" s="9" t="s">
        <v>19</v>
      </c>
      <c r="E323" s="9" t="s">
        <v>281</v>
      </c>
      <c r="F323" s="8">
        <v>300</v>
      </c>
      <c r="G323" s="19">
        <f>G324</f>
        <v>0</v>
      </c>
      <c r="H323" s="19">
        <f>H324</f>
        <v>0</v>
      </c>
      <c r="I323" s="17">
        <f t="shared" si="305"/>
        <v>0</v>
      </c>
      <c r="J323" s="19">
        <f>J324</f>
        <v>0</v>
      </c>
      <c r="K323" s="17">
        <f t="shared" si="295"/>
        <v>0</v>
      </c>
      <c r="L323" s="19">
        <f>L324</f>
        <v>0</v>
      </c>
      <c r="M323" s="17">
        <f t="shared" si="271"/>
        <v>0</v>
      </c>
      <c r="N323" s="19">
        <f>N324</f>
        <v>0</v>
      </c>
      <c r="O323" s="17">
        <f t="shared" si="272"/>
        <v>0</v>
      </c>
      <c r="P323" s="19">
        <f t="shared" ref="P323:S323" si="326">P324</f>
        <v>0</v>
      </c>
      <c r="Q323" s="19">
        <f t="shared" si="326"/>
        <v>0</v>
      </c>
      <c r="R323" s="16">
        <f t="shared" si="296"/>
        <v>0</v>
      </c>
      <c r="S323" s="19">
        <f t="shared" si="326"/>
        <v>0</v>
      </c>
      <c r="T323" s="16">
        <f t="shared" si="309"/>
        <v>0</v>
      </c>
      <c r="U323" s="16">
        <f t="shared" ref="U323:V323" si="327">U324</f>
        <v>0</v>
      </c>
      <c r="V323" s="19">
        <f t="shared" si="327"/>
        <v>0</v>
      </c>
      <c r="W323" s="18">
        <f t="shared" si="306"/>
        <v>0</v>
      </c>
    </row>
    <row r="324" spans="1:23" ht="47.25" hidden="1" x14ac:dyDescent="0.25">
      <c r="A324" s="3" t="s">
        <v>71</v>
      </c>
      <c r="B324" s="8" t="s">
        <v>98</v>
      </c>
      <c r="C324" s="9" t="s">
        <v>118</v>
      </c>
      <c r="D324" s="9" t="s">
        <v>19</v>
      </c>
      <c r="E324" s="9" t="s">
        <v>281</v>
      </c>
      <c r="F324" s="8">
        <v>320</v>
      </c>
      <c r="G324" s="19">
        <v>0</v>
      </c>
      <c r="H324" s="19">
        <v>0</v>
      </c>
      <c r="I324" s="17">
        <f t="shared" si="305"/>
        <v>0</v>
      </c>
      <c r="J324" s="19">
        <v>0</v>
      </c>
      <c r="K324" s="17">
        <f t="shared" si="295"/>
        <v>0</v>
      </c>
      <c r="L324" s="19">
        <v>0</v>
      </c>
      <c r="M324" s="17">
        <f t="shared" si="271"/>
        <v>0</v>
      </c>
      <c r="N324" s="19">
        <v>0</v>
      </c>
      <c r="O324" s="17">
        <f t="shared" si="272"/>
        <v>0</v>
      </c>
      <c r="P324" s="19"/>
      <c r="Q324" s="19"/>
      <c r="R324" s="16">
        <f t="shared" si="296"/>
        <v>0</v>
      </c>
      <c r="S324" s="19"/>
      <c r="T324" s="16">
        <f t="shared" si="309"/>
        <v>0</v>
      </c>
      <c r="U324" s="16"/>
      <c r="V324" s="19"/>
      <c r="W324" s="18">
        <f t="shared" si="306"/>
        <v>0</v>
      </c>
    </row>
    <row r="325" spans="1:23" ht="63" x14ac:dyDescent="0.25">
      <c r="A325" s="3" t="s">
        <v>42</v>
      </c>
      <c r="B325" s="8" t="s">
        <v>98</v>
      </c>
      <c r="C325" s="9" t="s">
        <v>118</v>
      </c>
      <c r="D325" s="9" t="s">
        <v>19</v>
      </c>
      <c r="E325" s="9" t="s">
        <v>281</v>
      </c>
      <c r="F325" s="8">
        <v>600</v>
      </c>
      <c r="G325" s="19">
        <f>G326</f>
        <v>3573945</v>
      </c>
      <c r="H325" s="19">
        <f>H326</f>
        <v>0</v>
      </c>
      <c r="I325" s="17">
        <f t="shared" si="305"/>
        <v>3573945</v>
      </c>
      <c r="J325" s="19">
        <f>J326</f>
        <v>0</v>
      </c>
      <c r="K325" s="17">
        <f t="shared" si="295"/>
        <v>3573945</v>
      </c>
      <c r="L325" s="19">
        <f>L326</f>
        <v>0</v>
      </c>
      <c r="M325" s="17">
        <f t="shared" si="271"/>
        <v>3573945</v>
      </c>
      <c r="N325" s="19">
        <f>N326</f>
        <v>0</v>
      </c>
      <c r="O325" s="17">
        <f t="shared" si="272"/>
        <v>3573945</v>
      </c>
      <c r="P325" s="19">
        <f t="shared" ref="P325:S325" si="328">P326</f>
        <v>2608396</v>
      </c>
      <c r="Q325" s="19">
        <f t="shared" si="328"/>
        <v>0</v>
      </c>
      <c r="R325" s="16">
        <f t="shared" si="296"/>
        <v>2608396</v>
      </c>
      <c r="S325" s="19">
        <f t="shared" si="328"/>
        <v>0</v>
      </c>
      <c r="T325" s="16">
        <f t="shared" si="309"/>
        <v>2608396</v>
      </c>
      <c r="U325" s="16">
        <f t="shared" ref="U325:V325" si="329">U326</f>
        <v>2608396</v>
      </c>
      <c r="V325" s="19">
        <f t="shared" si="329"/>
        <v>0</v>
      </c>
      <c r="W325" s="18">
        <f t="shared" si="306"/>
        <v>2608396</v>
      </c>
    </row>
    <row r="326" spans="1:23" ht="15.75" x14ac:dyDescent="0.25">
      <c r="A326" s="10" t="s">
        <v>43</v>
      </c>
      <c r="B326" s="8" t="s">
        <v>98</v>
      </c>
      <c r="C326" s="9" t="s">
        <v>118</v>
      </c>
      <c r="D326" s="9" t="s">
        <v>19</v>
      </c>
      <c r="E326" s="9" t="s">
        <v>281</v>
      </c>
      <c r="F326" s="8" t="s">
        <v>44</v>
      </c>
      <c r="G326" s="19">
        <f>3572870+1075</f>
        <v>3573945</v>
      </c>
      <c r="H326" s="19">
        <v>0</v>
      </c>
      <c r="I326" s="17">
        <f t="shared" si="305"/>
        <v>3573945</v>
      </c>
      <c r="J326" s="19">
        <v>0</v>
      </c>
      <c r="K326" s="17">
        <f t="shared" si="295"/>
        <v>3573945</v>
      </c>
      <c r="L326" s="19">
        <v>0</v>
      </c>
      <c r="M326" s="17">
        <f t="shared" si="271"/>
        <v>3573945</v>
      </c>
      <c r="N326" s="19">
        <v>0</v>
      </c>
      <c r="O326" s="17">
        <f t="shared" si="272"/>
        <v>3573945</v>
      </c>
      <c r="P326" s="19">
        <v>2608396</v>
      </c>
      <c r="Q326" s="19"/>
      <c r="R326" s="16">
        <f t="shared" si="296"/>
        <v>2608396</v>
      </c>
      <c r="S326" s="19"/>
      <c r="T326" s="16">
        <f t="shared" si="309"/>
        <v>2608396</v>
      </c>
      <c r="U326" s="16">
        <v>2608396</v>
      </c>
      <c r="V326" s="19"/>
      <c r="W326" s="18">
        <f t="shared" si="306"/>
        <v>2608396</v>
      </c>
    </row>
    <row r="327" spans="1:23" ht="15.75" x14ac:dyDescent="0.25">
      <c r="A327" s="10" t="s">
        <v>138</v>
      </c>
      <c r="B327" s="8" t="s">
        <v>98</v>
      </c>
      <c r="C327" s="9" t="s">
        <v>118</v>
      </c>
      <c r="D327" s="9" t="s">
        <v>19</v>
      </c>
      <c r="E327" s="9" t="s">
        <v>282</v>
      </c>
      <c r="F327" s="8"/>
      <c r="G327" s="19">
        <f>G328</f>
        <v>2663644</v>
      </c>
      <c r="H327" s="19">
        <f>H328</f>
        <v>0</v>
      </c>
      <c r="I327" s="17">
        <f t="shared" si="305"/>
        <v>2663644</v>
      </c>
      <c r="J327" s="19">
        <f>J328</f>
        <v>0</v>
      </c>
      <c r="K327" s="17">
        <f t="shared" si="295"/>
        <v>2663644</v>
      </c>
      <c r="L327" s="19">
        <f>L328</f>
        <v>0</v>
      </c>
      <c r="M327" s="17">
        <f t="shared" si="271"/>
        <v>2663644</v>
      </c>
      <c r="N327" s="19">
        <f>N328</f>
        <v>0</v>
      </c>
      <c r="O327" s="17">
        <f t="shared" si="272"/>
        <v>2663644</v>
      </c>
      <c r="P327" s="19">
        <f t="shared" ref="P327:S328" si="330">P328</f>
        <v>2457303</v>
      </c>
      <c r="Q327" s="19">
        <f t="shared" si="330"/>
        <v>0</v>
      </c>
      <c r="R327" s="16">
        <f t="shared" si="296"/>
        <v>2457303</v>
      </c>
      <c r="S327" s="19">
        <f t="shared" si="330"/>
        <v>0</v>
      </c>
      <c r="T327" s="16">
        <f t="shared" si="309"/>
        <v>2457303</v>
      </c>
      <c r="U327" s="16">
        <f t="shared" ref="U327:V328" si="331">U328</f>
        <v>2239758</v>
      </c>
      <c r="V327" s="19">
        <f t="shared" si="331"/>
        <v>0</v>
      </c>
      <c r="W327" s="18">
        <f t="shared" si="306"/>
        <v>2239758</v>
      </c>
    </row>
    <row r="328" spans="1:23" ht="63" x14ac:dyDescent="0.25">
      <c r="A328" s="3" t="s">
        <v>42</v>
      </c>
      <c r="B328" s="8" t="s">
        <v>98</v>
      </c>
      <c r="C328" s="9" t="s">
        <v>118</v>
      </c>
      <c r="D328" s="9" t="s">
        <v>19</v>
      </c>
      <c r="E328" s="9" t="s">
        <v>282</v>
      </c>
      <c r="F328" s="8">
        <v>600</v>
      </c>
      <c r="G328" s="19">
        <f>G329</f>
        <v>2663644</v>
      </c>
      <c r="H328" s="19">
        <f>H329</f>
        <v>0</v>
      </c>
      <c r="I328" s="17">
        <f t="shared" si="305"/>
        <v>2663644</v>
      </c>
      <c r="J328" s="19">
        <f>J329</f>
        <v>0</v>
      </c>
      <c r="K328" s="17">
        <f t="shared" si="295"/>
        <v>2663644</v>
      </c>
      <c r="L328" s="19">
        <f>L329</f>
        <v>0</v>
      </c>
      <c r="M328" s="17">
        <f t="shared" si="271"/>
        <v>2663644</v>
      </c>
      <c r="N328" s="19">
        <f>N329</f>
        <v>0</v>
      </c>
      <c r="O328" s="17">
        <f t="shared" si="272"/>
        <v>2663644</v>
      </c>
      <c r="P328" s="19">
        <f t="shared" si="330"/>
        <v>2457303</v>
      </c>
      <c r="Q328" s="19">
        <f t="shared" si="330"/>
        <v>0</v>
      </c>
      <c r="R328" s="16">
        <f t="shared" si="296"/>
        <v>2457303</v>
      </c>
      <c r="S328" s="19">
        <f t="shared" si="330"/>
        <v>0</v>
      </c>
      <c r="T328" s="16">
        <f t="shared" si="309"/>
        <v>2457303</v>
      </c>
      <c r="U328" s="16">
        <f t="shared" si="331"/>
        <v>2239758</v>
      </c>
      <c r="V328" s="19">
        <f t="shared" si="331"/>
        <v>0</v>
      </c>
      <c r="W328" s="18">
        <f t="shared" si="306"/>
        <v>2239758</v>
      </c>
    </row>
    <row r="329" spans="1:23" ht="15.75" x14ac:dyDescent="0.25">
      <c r="A329" s="10" t="s">
        <v>43</v>
      </c>
      <c r="B329" s="8" t="s">
        <v>98</v>
      </c>
      <c r="C329" s="9" t="s">
        <v>118</v>
      </c>
      <c r="D329" s="9" t="s">
        <v>19</v>
      </c>
      <c r="E329" s="9" t="s">
        <v>282</v>
      </c>
      <c r="F329" s="8" t="s">
        <v>44</v>
      </c>
      <c r="G329" s="19">
        <v>2663644</v>
      </c>
      <c r="H329" s="19"/>
      <c r="I329" s="17">
        <f t="shared" si="305"/>
        <v>2663644</v>
      </c>
      <c r="J329" s="19"/>
      <c r="K329" s="17">
        <f t="shared" si="295"/>
        <v>2663644</v>
      </c>
      <c r="L329" s="19"/>
      <c r="M329" s="17">
        <f t="shared" si="271"/>
        <v>2663644</v>
      </c>
      <c r="N329" s="19"/>
      <c r="O329" s="17">
        <f t="shared" si="272"/>
        <v>2663644</v>
      </c>
      <c r="P329" s="19">
        <v>2457303</v>
      </c>
      <c r="Q329" s="19"/>
      <c r="R329" s="16">
        <f t="shared" si="296"/>
        <v>2457303</v>
      </c>
      <c r="S329" s="19"/>
      <c r="T329" s="16">
        <f t="shared" si="309"/>
        <v>2457303</v>
      </c>
      <c r="U329" s="16">
        <v>2239758</v>
      </c>
      <c r="V329" s="19"/>
      <c r="W329" s="18">
        <f t="shared" si="306"/>
        <v>2239758</v>
      </c>
    </row>
    <row r="330" spans="1:23" ht="31.5" x14ac:dyDescent="0.25">
      <c r="A330" s="10" t="s">
        <v>139</v>
      </c>
      <c r="B330" s="8" t="s">
        <v>98</v>
      </c>
      <c r="C330" s="9" t="s">
        <v>118</v>
      </c>
      <c r="D330" s="9" t="s">
        <v>19</v>
      </c>
      <c r="E330" s="9" t="s">
        <v>283</v>
      </c>
      <c r="F330" s="8"/>
      <c r="G330" s="19">
        <f>G331</f>
        <v>9362243</v>
      </c>
      <c r="H330" s="19">
        <f>H331</f>
        <v>0</v>
      </c>
      <c r="I330" s="17">
        <f t="shared" si="305"/>
        <v>9362243</v>
      </c>
      <c r="J330" s="19">
        <f>J331</f>
        <v>0</v>
      </c>
      <c r="K330" s="17">
        <f t="shared" si="295"/>
        <v>9362243</v>
      </c>
      <c r="L330" s="19">
        <f>L331</f>
        <v>0</v>
      </c>
      <c r="M330" s="17">
        <f t="shared" si="271"/>
        <v>9362243</v>
      </c>
      <c r="N330" s="19">
        <f>N331</f>
        <v>0</v>
      </c>
      <c r="O330" s="17">
        <f t="shared" si="272"/>
        <v>9362243</v>
      </c>
      <c r="P330" s="19">
        <f t="shared" ref="P330:S331" si="332">P331</f>
        <v>7146096</v>
      </c>
      <c r="Q330" s="19">
        <f t="shared" si="332"/>
        <v>0</v>
      </c>
      <c r="R330" s="16">
        <f t="shared" si="296"/>
        <v>7146096</v>
      </c>
      <c r="S330" s="19">
        <f t="shared" si="332"/>
        <v>0</v>
      </c>
      <c r="T330" s="16">
        <f t="shared" si="309"/>
        <v>7146096</v>
      </c>
      <c r="U330" s="16">
        <f t="shared" ref="U330:V331" si="333">U331</f>
        <v>7146096</v>
      </c>
      <c r="V330" s="19">
        <f t="shared" si="333"/>
        <v>0</v>
      </c>
      <c r="W330" s="18">
        <f t="shared" si="306"/>
        <v>7146096</v>
      </c>
    </row>
    <row r="331" spans="1:23" ht="63" x14ac:dyDescent="0.25">
      <c r="A331" s="3" t="s">
        <v>42</v>
      </c>
      <c r="B331" s="8" t="s">
        <v>98</v>
      </c>
      <c r="C331" s="9" t="s">
        <v>118</v>
      </c>
      <c r="D331" s="9" t="s">
        <v>19</v>
      </c>
      <c r="E331" s="9" t="s">
        <v>283</v>
      </c>
      <c r="F331" s="8">
        <v>600</v>
      </c>
      <c r="G331" s="19">
        <f>G332</f>
        <v>9362243</v>
      </c>
      <c r="H331" s="19">
        <f>H332</f>
        <v>0</v>
      </c>
      <c r="I331" s="17">
        <f t="shared" si="305"/>
        <v>9362243</v>
      </c>
      <c r="J331" s="19">
        <f>J332</f>
        <v>0</v>
      </c>
      <c r="K331" s="17">
        <f t="shared" si="295"/>
        <v>9362243</v>
      </c>
      <c r="L331" s="19">
        <f>L332</f>
        <v>0</v>
      </c>
      <c r="M331" s="17">
        <f t="shared" si="271"/>
        <v>9362243</v>
      </c>
      <c r="N331" s="19">
        <f>N332</f>
        <v>0</v>
      </c>
      <c r="O331" s="17">
        <f t="shared" si="272"/>
        <v>9362243</v>
      </c>
      <c r="P331" s="19">
        <f t="shared" si="332"/>
        <v>7146096</v>
      </c>
      <c r="Q331" s="19">
        <f t="shared" si="332"/>
        <v>0</v>
      </c>
      <c r="R331" s="16">
        <f t="shared" si="296"/>
        <v>7146096</v>
      </c>
      <c r="S331" s="19">
        <f t="shared" si="332"/>
        <v>0</v>
      </c>
      <c r="T331" s="16">
        <f t="shared" si="309"/>
        <v>7146096</v>
      </c>
      <c r="U331" s="16">
        <f t="shared" si="333"/>
        <v>7146096</v>
      </c>
      <c r="V331" s="19">
        <f t="shared" si="333"/>
        <v>0</v>
      </c>
      <c r="W331" s="18">
        <f t="shared" si="306"/>
        <v>7146096</v>
      </c>
    </row>
    <row r="332" spans="1:23" ht="15.75" x14ac:dyDescent="0.25">
      <c r="A332" s="10" t="s">
        <v>43</v>
      </c>
      <c r="B332" s="8" t="s">
        <v>98</v>
      </c>
      <c r="C332" s="9" t="s">
        <v>118</v>
      </c>
      <c r="D332" s="9" t="s">
        <v>19</v>
      </c>
      <c r="E332" s="9" t="s">
        <v>283</v>
      </c>
      <c r="F332" s="8" t="s">
        <v>44</v>
      </c>
      <c r="G332" s="19">
        <f>9362243</f>
        <v>9362243</v>
      </c>
      <c r="H332" s="19"/>
      <c r="I332" s="17">
        <f t="shared" si="305"/>
        <v>9362243</v>
      </c>
      <c r="J332" s="19"/>
      <c r="K332" s="17">
        <f t="shared" si="295"/>
        <v>9362243</v>
      </c>
      <c r="L332" s="19"/>
      <c r="M332" s="17">
        <f t="shared" si="271"/>
        <v>9362243</v>
      </c>
      <c r="N332" s="19"/>
      <c r="O332" s="17">
        <f t="shared" si="272"/>
        <v>9362243</v>
      </c>
      <c r="P332" s="19">
        <v>7146096</v>
      </c>
      <c r="Q332" s="19"/>
      <c r="R332" s="16">
        <f t="shared" si="296"/>
        <v>7146096</v>
      </c>
      <c r="S332" s="19"/>
      <c r="T332" s="16">
        <f t="shared" si="309"/>
        <v>7146096</v>
      </c>
      <c r="U332" s="16">
        <v>7146096</v>
      </c>
      <c r="V332" s="19"/>
      <c r="W332" s="18">
        <f t="shared" si="306"/>
        <v>7146096</v>
      </c>
    </row>
    <row r="333" spans="1:23" ht="126" x14ac:dyDescent="0.25">
      <c r="A333" s="10" t="s">
        <v>140</v>
      </c>
      <c r="B333" s="8" t="s">
        <v>98</v>
      </c>
      <c r="C333" s="9" t="s">
        <v>118</v>
      </c>
      <c r="D333" s="9" t="s">
        <v>19</v>
      </c>
      <c r="E333" s="9" t="s">
        <v>284</v>
      </c>
      <c r="F333" s="8"/>
      <c r="G333" s="19">
        <f>G334</f>
        <v>11088000</v>
      </c>
      <c r="H333" s="19">
        <f>H334</f>
        <v>0</v>
      </c>
      <c r="I333" s="17">
        <f t="shared" si="305"/>
        <v>11088000</v>
      </c>
      <c r="J333" s="19">
        <f>J334</f>
        <v>0</v>
      </c>
      <c r="K333" s="17">
        <f t="shared" si="295"/>
        <v>11088000</v>
      </c>
      <c r="L333" s="19">
        <f>L334</f>
        <v>0</v>
      </c>
      <c r="M333" s="17">
        <f t="shared" si="271"/>
        <v>11088000</v>
      </c>
      <c r="N333" s="19">
        <f>N334</f>
        <v>0</v>
      </c>
      <c r="O333" s="17">
        <f t="shared" si="272"/>
        <v>11088000</v>
      </c>
      <c r="P333" s="19">
        <f t="shared" ref="P333:S334" si="334">P334</f>
        <v>11088000</v>
      </c>
      <c r="Q333" s="19">
        <f t="shared" si="334"/>
        <v>0</v>
      </c>
      <c r="R333" s="16">
        <f t="shared" si="296"/>
        <v>11088000</v>
      </c>
      <c r="S333" s="19">
        <f t="shared" si="334"/>
        <v>0</v>
      </c>
      <c r="T333" s="16">
        <f t="shared" si="309"/>
        <v>11088000</v>
      </c>
      <c r="U333" s="16">
        <f t="shared" ref="U333:V334" si="335">U334</f>
        <v>11088000</v>
      </c>
      <c r="V333" s="19">
        <f t="shared" si="335"/>
        <v>0</v>
      </c>
      <c r="W333" s="18">
        <f t="shared" si="306"/>
        <v>11088000</v>
      </c>
    </row>
    <row r="334" spans="1:23" ht="63" x14ac:dyDescent="0.25">
      <c r="A334" s="3" t="s">
        <v>42</v>
      </c>
      <c r="B334" s="8" t="s">
        <v>98</v>
      </c>
      <c r="C334" s="9" t="s">
        <v>118</v>
      </c>
      <c r="D334" s="9" t="s">
        <v>19</v>
      </c>
      <c r="E334" s="9" t="s">
        <v>284</v>
      </c>
      <c r="F334" s="8">
        <v>600</v>
      </c>
      <c r="G334" s="19">
        <f>G335</f>
        <v>11088000</v>
      </c>
      <c r="H334" s="19">
        <f>H335</f>
        <v>0</v>
      </c>
      <c r="I334" s="17">
        <f t="shared" si="305"/>
        <v>11088000</v>
      </c>
      <c r="J334" s="19">
        <f>J335</f>
        <v>0</v>
      </c>
      <c r="K334" s="17">
        <f t="shared" si="295"/>
        <v>11088000</v>
      </c>
      <c r="L334" s="19">
        <f>L335</f>
        <v>0</v>
      </c>
      <c r="M334" s="17">
        <f t="shared" si="271"/>
        <v>11088000</v>
      </c>
      <c r="N334" s="19">
        <f>N335</f>
        <v>0</v>
      </c>
      <c r="O334" s="17">
        <f t="shared" si="272"/>
        <v>11088000</v>
      </c>
      <c r="P334" s="19">
        <f t="shared" si="334"/>
        <v>11088000</v>
      </c>
      <c r="Q334" s="19">
        <f t="shared" si="334"/>
        <v>0</v>
      </c>
      <c r="R334" s="16">
        <f t="shared" si="296"/>
        <v>11088000</v>
      </c>
      <c r="S334" s="19">
        <f t="shared" si="334"/>
        <v>0</v>
      </c>
      <c r="T334" s="16">
        <f t="shared" si="309"/>
        <v>11088000</v>
      </c>
      <c r="U334" s="16">
        <f t="shared" si="335"/>
        <v>11088000</v>
      </c>
      <c r="V334" s="19">
        <f t="shared" si="335"/>
        <v>0</v>
      </c>
      <c r="W334" s="18">
        <f t="shared" si="306"/>
        <v>11088000</v>
      </c>
    </row>
    <row r="335" spans="1:23" ht="15.75" x14ac:dyDescent="0.25">
      <c r="A335" s="10" t="s">
        <v>43</v>
      </c>
      <c r="B335" s="8" t="s">
        <v>98</v>
      </c>
      <c r="C335" s="9" t="s">
        <v>118</v>
      </c>
      <c r="D335" s="9" t="s">
        <v>19</v>
      </c>
      <c r="E335" s="9" t="s">
        <v>284</v>
      </c>
      <c r="F335" s="8" t="s">
        <v>44</v>
      </c>
      <c r="G335" s="19">
        <v>11088000</v>
      </c>
      <c r="H335" s="19"/>
      <c r="I335" s="17">
        <f t="shared" si="305"/>
        <v>11088000</v>
      </c>
      <c r="J335" s="19"/>
      <c r="K335" s="17">
        <f t="shared" si="295"/>
        <v>11088000</v>
      </c>
      <c r="L335" s="19"/>
      <c r="M335" s="17">
        <f t="shared" si="271"/>
        <v>11088000</v>
      </c>
      <c r="N335" s="19"/>
      <c r="O335" s="17">
        <f t="shared" si="272"/>
        <v>11088000</v>
      </c>
      <c r="P335" s="19">
        <v>11088000</v>
      </c>
      <c r="Q335" s="19"/>
      <c r="R335" s="16">
        <f t="shared" si="296"/>
        <v>11088000</v>
      </c>
      <c r="S335" s="19"/>
      <c r="T335" s="16">
        <f t="shared" si="309"/>
        <v>11088000</v>
      </c>
      <c r="U335" s="16">
        <v>11088000</v>
      </c>
      <c r="V335" s="19"/>
      <c r="W335" s="18">
        <f t="shared" si="306"/>
        <v>11088000</v>
      </c>
    </row>
    <row r="336" spans="1:23" ht="157.5" x14ac:dyDescent="0.25">
      <c r="A336" s="10" t="s">
        <v>141</v>
      </c>
      <c r="B336" s="8" t="s">
        <v>98</v>
      </c>
      <c r="C336" s="9" t="s">
        <v>118</v>
      </c>
      <c r="D336" s="9" t="s">
        <v>19</v>
      </c>
      <c r="E336" s="9" t="s">
        <v>285</v>
      </c>
      <c r="F336" s="8"/>
      <c r="G336" s="19">
        <f>G337</f>
        <v>6962000</v>
      </c>
      <c r="H336" s="19">
        <f>H337</f>
        <v>0</v>
      </c>
      <c r="I336" s="17">
        <f t="shared" si="305"/>
        <v>6962000</v>
      </c>
      <c r="J336" s="19">
        <f>J337</f>
        <v>0</v>
      </c>
      <c r="K336" s="17">
        <f t="shared" si="295"/>
        <v>6962000</v>
      </c>
      <c r="L336" s="19">
        <f>L337</f>
        <v>0</v>
      </c>
      <c r="M336" s="17">
        <f t="shared" si="271"/>
        <v>6962000</v>
      </c>
      <c r="N336" s="19">
        <f>N337</f>
        <v>0</v>
      </c>
      <c r="O336" s="17">
        <f t="shared" si="272"/>
        <v>6962000</v>
      </c>
      <c r="P336" s="19">
        <f t="shared" ref="P336:S337" si="336">P337</f>
        <v>6962000</v>
      </c>
      <c r="Q336" s="19">
        <f t="shared" si="336"/>
        <v>0</v>
      </c>
      <c r="R336" s="16">
        <f t="shared" si="296"/>
        <v>6962000</v>
      </c>
      <c r="S336" s="19">
        <f t="shared" si="336"/>
        <v>0</v>
      </c>
      <c r="T336" s="16">
        <f t="shared" si="309"/>
        <v>6962000</v>
      </c>
      <c r="U336" s="16">
        <f t="shared" ref="U336:V337" si="337">U337</f>
        <v>6962000</v>
      </c>
      <c r="V336" s="19">
        <f t="shared" si="337"/>
        <v>0</v>
      </c>
      <c r="W336" s="18">
        <f t="shared" si="306"/>
        <v>6962000</v>
      </c>
    </row>
    <row r="337" spans="1:23" ht="63" x14ac:dyDescent="0.25">
      <c r="A337" s="3" t="s">
        <v>42</v>
      </c>
      <c r="B337" s="8" t="s">
        <v>98</v>
      </c>
      <c r="C337" s="9" t="s">
        <v>118</v>
      </c>
      <c r="D337" s="9" t="s">
        <v>19</v>
      </c>
      <c r="E337" s="9" t="s">
        <v>285</v>
      </c>
      <c r="F337" s="8">
        <v>600</v>
      </c>
      <c r="G337" s="19">
        <f>G338</f>
        <v>6962000</v>
      </c>
      <c r="H337" s="19">
        <f>H338</f>
        <v>0</v>
      </c>
      <c r="I337" s="17">
        <f t="shared" si="305"/>
        <v>6962000</v>
      </c>
      <c r="J337" s="19">
        <f>J338</f>
        <v>0</v>
      </c>
      <c r="K337" s="17">
        <f t="shared" si="295"/>
        <v>6962000</v>
      </c>
      <c r="L337" s="19">
        <f>L338</f>
        <v>0</v>
      </c>
      <c r="M337" s="17">
        <f t="shared" si="271"/>
        <v>6962000</v>
      </c>
      <c r="N337" s="19">
        <f>N338</f>
        <v>0</v>
      </c>
      <c r="O337" s="17">
        <f t="shared" si="272"/>
        <v>6962000</v>
      </c>
      <c r="P337" s="19">
        <f t="shared" si="336"/>
        <v>6962000</v>
      </c>
      <c r="Q337" s="19">
        <f t="shared" si="336"/>
        <v>0</v>
      </c>
      <c r="R337" s="16">
        <f t="shared" si="296"/>
        <v>6962000</v>
      </c>
      <c r="S337" s="19">
        <f t="shared" si="336"/>
        <v>0</v>
      </c>
      <c r="T337" s="16">
        <f t="shared" si="309"/>
        <v>6962000</v>
      </c>
      <c r="U337" s="16">
        <f t="shared" si="337"/>
        <v>6962000</v>
      </c>
      <c r="V337" s="19">
        <f t="shared" si="337"/>
        <v>0</v>
      </c>
      <c r="W337" s="18">
        <f t="shared" si="306"/>
        <v>6962000</v>
      </c>
    </row>
    <row r="338" spans="1:23" ht="15.75" x14ac:dyDescent="0.25">
      <c r="A338" s="10" t="s">
        <v>43</v>
      </c>
      <c r="B338" s="8" t="s">
        <v>98</v>
      </c>
      <c r="C338" s="9" t="s">
        <v>118</v>
      </c>
      <c r="D338" s="9" t="s">
        <v>19</v>
      </c>
      <c r="E338" s="9" t="s">
        <v>285</v>
      </c>
      <c r="F338" s="8" t="s">
        <v>44</v>
      </c>
      <c r="G338" s="19">
        <v>6962000</v>
      </c>
      <c r="H338" s="19"/>
      <c r="I338" s="17">
        <f t="shared" si="305"/>
        <v>6962000</v>
      </c>
      <c r="J338" s="19"/>
      <c r="K338" s="17">
        <f t="shared" si="295"/>
        <v>6962000</v>
      </c>
      <c r="L338" s="19"/>
      <c r="M338" s="17">
        <f t="shared" si="271"/>
        <v>6962000</v>
      </c>
      <c r="N338" s="19"/>
      <c r="O338" s="17">
        <f t="shared" si="272"/>
        <v>6962000</v>
      </c>
      <c r="P338" s="19">
        <v>6962000</v>
      </c>
      <c r="Q338" s="19"/>
      <c r="R338" s="16">
        <f t="shared" si="296"/>
        <v>6962000</v>
      </c>
      <c r="S338" s="19"/>
      <c r="T338" s="16">
        <f t="shared" si="309"/>
        <v>6962000</v>
      </c>
      <c r="U338" s="16">
        <v>6962000</v>
      </c>
      <c r="V338" s="19"/>
      <c r="W338" s="18">
        <f t="shared" si="306"/>
        <v>6962000</v>
      </c>
    </row>
    <row r="339" spans="1:23" ht="63" x14ac:dyDescent="0.25">
      <c r="A339" s="10" t="s">
        <v>142</v>
      </c>
      <c r="B339" s="8" t="s">
        <v>98</v>
      </c>
      <c r="C339" s="9" t="s">
        <v>118</v>
      </c>
      <c r="D339" s="9" t="s">
        <v>19</v>
      </c>
      <c r="E339" s="9" t="s">
        <v>286</v>
      </c>
      <c r="F339" s="8"/>
      <c r="G339" s="19">
        <f>G340</f>
        <v>3615948</v>
      </c>
      <c r="H339" s="19">
        <f>H340</f>
        <v>0</v>
      </c>
      <c r="I339" s="17">
        <f t="shared" si="305"/>
        <v>3615948</v>
      </c>
      <c r="J339" s="19">
        <f>J340</f>
        <v>62797</v>
      </c>
      <c r="K339" s="17">
        <f t="shared" si="295"/>
        <v>3678745</v>
      </c>
      <c r="L339" s="19">
        <f>L340</f>
        <v>0</v>
      </c>
      <c r="M339" s="17">
        <f t="shared" si="271"/>
        <v>3678745</v>
      </c>
      <c r="N339" s="19">
        <f>N340</f>
        <v>0</v>
      </c>
      <c r="O339" s="17">
        <f t="shared" si="272"/>
        <v>3678745</v>
      </c>
      <c r="P339" s="19">
        <f t="shared" ref="P339:S340" si="338">P340</f>
        <v>1358080</v>
      </c>
      <c r="Q339" s="19">
        <f t="shared" si="338"/>
        <v>0</v>
      </c>
      <c r="R339" s="16">
        <f t="shared" si="296"/>
        <v>1358080</v>
      </c>
      <c r="S339" s="19">
        <f t="shared" si="338"/>
        <v>0</v>
      </c>
      <c r="T339" s="16">
        <f t="shared" si="309"/>
        <v>1358080</v>
      </c>
      <c r="U339" s="16">
        <f t="shared" ref="U339:V340" si="339">U340</f>
        <v>1063830</v>
      </c>
      <c r="V339" s="19">
        <f t="shared" si="339"/>
        <v>0</v>
      </c>
      <c r="W339" s="18">
        <f t="shared" si="306"/>
        <v>1063830</v>
      </c>
    </row>
    <row r="340" spans="1:23" ht="47.25" x14ac:dyDescent="0.25">
      <c r="A340" s="3" t="s">
        <v>29</v>
      </c>
      <c r="B340" s="8" t="s">
        <v>98</v>
      </c>
      <c r="C340" s="9" t="s">
        <v>118</v>
      </c>
      <c r="D340" s="9" t="s">
        <v>19</v>
      </c>
      <c r="E340" s="9" t="s">
        <v>286</v>
      </c>
      <c r="F340" s="8">
        <v>200</v>
      </c>
      <c r="G340" s="19">
        <f>G341</f>
        <v>3615948</v>
      </c>
      <c r="H340" s="19">
        <f>H341</f>
        <v>0</v>
      </c>
      <c r="I340" s="17">
        <f t="shared" si="305"/>
        <v>3615948</v>
      </c>
      <c r="J340" s="19">
        <f>J341</f>
        <v>62797</v>
      </c>
      <c r="K340" s="17">
        <f t="shared" si="295"/>
        <v>3678745</v>
      </c>
      <c r="L340" s="19">
        <f>L341</f>
        <v>0</v>
      </c>
      <c r="M340" s="17">
        <f t="shared" si="271"/>
        <v>3678745</v>
      </c>
      <c r="N340" s="19">
        <f>N341</f>
        <v>0</v>
      </c>
      <c r="O340" s="17">
        <f t="shared" si="272"/>
        <v>3678745</v>
      </c>
      <c r="P340" s="19">
        <f t="shared" si="338"/>
        <v>1358080</v>
      </c>
      <c r="Q340" s="19">
        <f t="shared" si="338"/>
        <v>0</v>
      </c>
      <c r="R340" s="16">
        <f t="shared" si="296"/>
        <v>1358080</v>
      </c>
      <c r="S340" s="19">
        <f t="shared" si="338"/>
        <v>0</v>
      </c>
      <c r="T340" s="16">
        <f t="shared" si="309"/>
        <v>1358080</v>
      </c>
      <c r="U340" s="16">
        <f t="shared" si="339"/>
        <v>1063830</v>
      </c>
      <c r="V340" s="19">
        <f t="shared" si="339"/>
        <v>0</v>
      </c>
      <c r="W340" s="18">
        <f t="shared" si="306"/>
        <v>1063830</v>
      </c>
    </row>
    <row r="341" spans="1:23" ht="47.25" x14ac:dyDescent="0.25">
      <c r="A341" s="10" t="s">
        <v>30</v>
      </c>
      <c r="B341" s="8" t="s">
        <v>98</v>
      </c>
      <c r="C341" s="9" t="s">
        <v>118</v>
      </c>
      <c r="D341" s="9" t="s">
        <v>19</v>
      </c>
      <c r="E341" s="9" t="s">
        <v>286</v>
      </c>
      <c r="F341" s="8" t="s">
        <v>31</v>
      </c>
      <c r="G341" s="19">
        <v>3615948</v>
      </c>
      <c r="H341" s="19"/>
      <c r="I341" s="17">
        <f t="shared" si="305"/>
        <v>3615948</v>
      </c>
      <c r="J341" s="19">
        <v>62797</v>
      </c>
      <c r="K341" s="17">
        <f t="shared" si="295"/>
        <v>3678745</v>
      </c>
      <c r="L341" s="19"/>
      <c r="M341" s="17">
        <f t="shared" si="271"/>
        <v>3678745</v>
      </c>
      <c r="N341" s="19"/>
      <c r="O341" s="17">
        <f t="shared" si="272"/>
        <v>3678745</v>
      </c>
      <c r="P341" s="19">
        <v>1358080</v>
      </c>
      <c r="Q341" s="19"/>
      <c r="R341" s="16">
        <f t="shared" si="296"/>
        <v>1358080</v>
      </c>
      <c r="S341" s="19"/>
      <c r="T341" s="16">
        <f t="shared" si="309"/>
        <v>1358080</v>
      </c>
      <c r="U341" s="16">
        <v>1063830</v>
      </c>
      <c r="V341" s="19"/>
      <c r="W341" s="18">
        <f t="shared" si="306"/>
        <v>1063830</v>
      </c>
    </row>
    <row r="342" spans="1:23" ht="31.5" x14ac:dyDescent="0.25">
      <c r="A342" s="10" t="s">
        <v>276</v>
      </c>
      <c r="B342" s="8" t="s">
        <v>98</v>
      </c>
      <c r="C342" s="9" t="s">
        <v>118</v>
      </c>
      <c r="D342" s="9" t="s">
        <v>19</v>
      </c>
      <c r="E342" s="9" t="s">
        <v>287</v>
      </c>
      <c r="F342" s="8"/>
      <c r="G342" s="19">
        <f>G343</f>
        <v>176970</v>
      </c>
      <c r="H342" s="19">
        <f>H343</f>
        <v>0</v>
      </c>
      <c r="I342" s="17">
        <f t="shared" si="305"/>
        <v>176970</v>
      </c>
      <c r="J342" s="19">
        <f>J343</f>
        <v>0</v>
      </c>
      <c r="K342" s="17">
        <f t="shared" si="295"/>
        <v>176970</v>
      </c>
      <c r="L342" s="19">
        <f>L343</f>
        <v>0</v>
      </c>
      <c r="M342" s="17">
        <f t="shared" si="271"/>
        <v>176970</v>
      </c>
      <c r="N342" s="19">
        <f>N343</f>
        <v>0</v>
      </c>
      <c r="O342" s="17">
        <f t="shared" si="272"/>
        <v>176970</v>
      </c>
      <c r="P342" s="19">
        <f t="shared" ref="P342:S343" si="340">P343</f>
        <v>176970</v>
      </c>
      <c r="Q342" s="19">
        <f t="shared" si="340"/>
        <v>0</v>
      </c>
      <c r="R342" s="16">
        <f t="shared" si="296"/>
        <v>176970</v>
      </c>
      <c r="S342" s="19">
        <f t="shared" si="340"/>
        <v>0</v>
      </c>
      <c r="T342" s="16">
        <f t="shared" si="309"/>
        <v>176970</v>
      </c>
      <c r="U342" s="16">
        <f t="shared" ref="U342:V343" si="341">U343</f>
        <v>176970</v>
      </c>
      <c r="V342" s="19">
        <f t="shared" si="341"/>
        <v>0</v>
      </c>
      <c r="W342" s="18">
        <f t="shared" si="306"/>
        <v>176970</v>
      </c>
    </row>
    <row r="343" spans="1:23" ht="63" x14ac:dyDescent="0.25">
      <c r="A343" s="3" t="s">
        <v>42</v>
      </c>
      <c r="B343" s="8" t="s">
        <v>98</v>
      </c>
      <c r="C343" s="9" t="s">
        <v>118</v>
      </c>
      <c r="D343" s="9" t="s">
        <v>19</v>
      </c>
      <c r="E343" s="9" t="s">
        <v>287</v>
      </c>
      <c r="F343" s="8">
        <v>600</v>
      </c>
      <c r="G343" s="19">
        <f>G344</f>
        <v>176970</v>
      </c>
      <c r="H343" s="19">
        <f>H344</f>
        <v>0</v>
      </c>
      <c r="I343" s="17">
        <f t="shared" si="305"/>
        <v>176970</v>
      </c>
      <c r="J343" s="19">
        <f>J344</f>
        <v>0</v>
      </c>
      <c r="K343" s="17">
        <f t="shared" si="295"/>
        <v>176970</v>
      </c>
      <c r="L343" s="19">
        <f>L344</f>
        <v>0</v>
      </c>
      <c r="M343" s="17">
        <f t="shared" si="271"/>
        <v>176970</v>
      </c>
      <c r="N343" s="19">
        <f>N344</f>
        <v>0</v>
      </c>
      <c r="O343" s="17">
        <f t="shared" si="272"/>
        <v>176970</v>
      </c>
      <c r="P343" s="19">
        <f t="shared" si="340"/>
        <v>176970</v>
      </c>
      <c r="Q343" s="19">
        <f t="shared" si="340"/>
        <v>0</v>
      </c>
      <c r="R343" s="16">
        <f t="shared" si="296"/>
        <v>176970</v>
      </c>
      <c r="S343" s="19">
        <f t="shared" si="340"/>
        <v>0</v>
      </c>
      <c r="T343" s="16">
        <f t="shared" si="309"/>
        <v>176970</v>
      </c>
      <c r="U343" s="16">
        <f t="shared" si="341"/>
        <v>176970</v>
      </c>
      <c r="V343" s="19">
        <f t="shared" si="341"/>
        <v>0</v>
      </c>
      <c r="W343" s="18">
        <f t="shared" si="306"/>
        <v>176970</v>
      </c>
    </row>
    <row r="344" spans="1:23" ht="15.75" x14ac:dyDescent="0.25">
      <c r="A344" s="10" t="s">
        <v>43</v>
      </c>
      <c r="B344" s="8" t="s">
        <v>98</v>
      </c>
      <c r="C344" s="9" t="s">
        <v>118</v>
      </c>
      <c r="D344" s="9" t="s">
        <v>19</v>
      </c>
      <c r="E344" s="9" t="s">
        <v>287</v>
      </c>
      <c r="F344" s="8" t="s">
        <v>44</v>
      </c>
      <c r="G344" s="19">
        <v>176970</v>
      </c>
      <c r="H344" s="19"/>
      <c r="I344" s="17">
        <f t="shared" si="305"/>
        <v>176970</v>
      </c>
      <c r="J344" s="19"/>
      <c r="K344" s="17">
        <f t="shared" si="295"/>
        <v>176970</v>
      </c>
      <c r="L344" s="19"/>
      <c r="M344" s="17">
        <f t="shared" si="271"/>
        <v>176970</v>
      </c>
      <c r="N344" s="19"/>
      <c r="O344" s="17">
        <f t="shared" si="272"/>
        <v>176970</v>
      </c>
      <c r="P344" s="19">
        <v>176970</v>
      </c>
      <c r="Q344" s="19"/>
      <c r="R344" s="16">
        <f t="shared" si="296"/>
        <v>176970</v>
      </c>
      <c r="S344" s="19"/>
      <c r="T344" s="16">
        <f t="shared" si="309"/>
        <v>176970</v>
      </c>
      <c r="U344" s="16">
        <v>176970</v>
      </c>
      <c r="V344" s="19"/>
      <c r="W344" s="18">
        <f t="shared" si="306"/>
        <v>176970</v>
      </c>
    </row>
    <row r="345" spans="1:23" ht="31.5" x14ac:dyDescent="0.25">
      <c r="A345" s="10" t="s">
        <v>143</v>
      </c>
      <c r="B345" s="8" t="s">
        <v>98</v>
      </c>
      <c r="C345" s="9" t="s">
        <v>118</v>
      </c>
      <c r="D345" s="9" t="s">
        <v>19</v>
      </c>
      <c r="E345" s="9" t="s">
        <v>288</v>
      </c>
      <c r="F345" s="8"/>
      <c r="G345" s="19">
        <f>G346</f>
        <v>32000</v>
      </c>
      <c r="H345" s="19">
        <f>H346</f>
        <v>0</v>
      </c>
      <c r="I345" s="17">
        <f t="shared" si="305"/>
        <v>32000</v>
      </c>
      <c r="J345" s="19">
        <f>J346</f>
        <v>0</v>
      </c>
      <c r="K345" s="17">
        <f t="shared" si="295"/>
        <v>32000</v>
      </c>
      <c r="L345" s="19">
        <f>L346</f>
        <v>0</v>
      </c>
      <c r="M345" s="17">
        <f t="shared" si="271"/>
        <v>32000</v>
      </c>
      <c r="N345" s="19">
        <f>N346</f>
        <v>0</v>
      </c>
      <c r="O345" s="17">
        <f t="shared" si="272"/>
        <v>32000</v>
      </c>
      <c r="P345" s="19">
        <f t="shared" ref="P345:S346" si="342">P346</f>
        <v>32000</v>
      </c>
      <c r="Q345" s="19">
        <f t="shared" si="342"/>
        <v>0</v>
      </c>
      <c r="R345" s="16">
        <f t="shared" si="296"/>
        <v>32000</v>
      </c>
      <c r="S345" s="19">
        <f t="shared" si="342"/>
        <v>0</v>
      </c>
      <c r="T345" s="16">
        <f t="shared" si="309"/>
        <v>32000</v>
      </c>
      <c r="U345" s="16">
        <f t="shared" ref="U345:V346" si="343">U346</f>
        <v>32000</v>
      </c>
      <c r="V345" s="19">
        <f t="shared" si="343"/>
        <v>0</v>
      </c>
      <c r="W345" s="18">
        <f t="shared" si="306"/>
        <v>32000</v>
      </c>
    </row>
    <row r="346" spans="1:23" ht="47.25" x14ac:dyDescent="0.25">
      <c r="A346" s="3" t="s">
        <v>29</v>
      </c>
      <c r="B346" s="8" t="s">
        <v>98</v>
      </c>
      <c r="C346" s="9" t="s">
        <v>118</v>
      </c>
      <c r="D346" s="9" t="s">
        <v>19</v>
      </c>
      <c r="E346" s="9" t="s">
        <v>288</v>
      </c>
      <c r="F346" s="8">
        <v>200</v>
      </c>
      <c r="G346" s="19">
        <f>G347</f>
        <v>32000</v>
      </c>
      <c r="H346" s="19">
        <f>H347</f>
        <v>0</v>
      </c>
      <c r="I346" s="17">
        <f t="shared" si="305"/>
        <v>32000</v>
      </c>
      <c r="J346" s="19">
        <f>J347</f>
        <v>0</v>
      </c>
      <c r="K346" s="17">
        <f t="shared" si="295"/>
        <v>32000</v>
      </c>
      <c r="L346" s="19">
        <f>L347</f>
        <v>0</v>
      </c>
      <c r="M346" s="17">
        <f t="shared" si="271"/>
        <v>32000</v>
      </c>
      <c r="N346" s="19">
        <f>N347</f>
        <v>0</v>
      </c>
      <c r="O346" s="17">
        <f t="shared" si="272"/>
        <v>32000</v>
      </c>
      <c r="P346" s="19">
        <f t="shared" si="342"/>
        <v>32000</v>
      </c>
      <c r="Q346" s="19">
        <f t="shared" si="342"/>
        <v>0</v>
      </c>
      <c r="R346" s="16">
        <f t="shared" si="296"/>
        <v>32000</v>
      </c>
      <c r="S346" s="19">
        <f t="shared" si="342"/>
        <v>0</v>
      </c>
      <c r="T346" s="16">
        <f t="shared" si="309"/>
        <v>32000</v>
      </c>
      <c r="U346" s="16">
        <f t="shared" si="343"/>
        <v>32000</v>
      </c>
      <c r="V346" s="19">
        <f t="shared" si="343"/>
        <v>0</v>
      </c>
      <c r="W346" s="18">
        <f t="shared" si="306"/>
        <v>32000</v>
      </c>
    </row>
    <row r="347" spans="1:23" ht="47.25" x14ac:dyDescent="0.25">
      <c r="A347" s="10" t="s">
        <v>30</v>
      </c>
      <c r="B347" s="8" t="s">
        <v>98</v>
      </c>
      <c r="C347" s="9" t="s">
        <v>118</v>
      </c>
      <c r="D347" s="9" t="s">
        <v>19</v>
      </c>
      <c r="E347" s="9" t="s">
        <v>288</v>
      </c>
      <c r="F347" s="8" t="s">
        <v>31</v>
      </c>
      <c r="G347" s="19">
        <v>32000</v>
      </c>
      <c r="H347" s="19"/>
      <c r="I347" s="17">
        <f t="shared" si="305"/>
        <v>32000</v>
      </c>
      <c r="J347" s="19"/>
      <c r="K347" s="17">
        <f t="shared" si="295"/>
        <v>32000</v>
      </c>
      <c r="L347" s="19"/>
      <c r="M347" s="17">
        <f t="shared" si="271"/>
        <v>32000</v>
      </c>
      <c r="N347" s="19"/>
      <c r="O347" s="17">
        <f t="shared" si="272"/>
        <v>32000</v>
      </c>
      <c r="P347" s="19">
        <v>32000</v>
      </c>
      <c r="Q347" s="19"/>
      <c r="R347" s="16">
        <f t="shared" si="296"/>
        <v>32000</v>
      </c>
      <c r="S347" s="19"/>
      <c r="T347" s="16">
        <f t="shared" si="309"/>
        <v>32000</v>
      </c>
      <c r="U347" s="16">
        <v>32000</v>
      </c>
      <c r="V347" s="19"/>
      <c r="W347" s="18">
        <f t="shared" si="306"/>
        <v>32000</v>
      </c>
    </row>
    <row r="348" spans="1:23" ht="78.75" x14ac:dyDescent="0.25">
      <c r="A348" s="10" t="s">
        <v>316</v>
      </c>
      <c r="B348" s="8" t="s">
        <v>98</v>
      </c>
      <c r="C348" s="9" t="s">
        <v>118</v>
      </c>
      <c r="D348" s="9" t="s">
        <v>19</v>
      </c>
      <c r="E348" s="9" t="s">
        <v>317</v>
      </c>
      <c r="F348" s="8"/>
      <c r="G348" s="19"/>
      <c r="H348" s="19"/>
      <c r="I348" s="17"/>
      <c r="J348" s="19">
        <f>J349</f>
        <v>6875600</v>
      </c>
      <c r="K348" s="17">
        <f t="shared" si="295"/>
        <v>6875600</v>
      </c>
      <c r="L348" s="19">
        <f>L349</f>
        <v>0</v>
      </c>
      <c r="M348" s="17">
        <f t="shared" si="271"/>
        <v>6875600</v>
      </c>
      <c r="N348" s="19">
        <f>N349</f>
        <v>0</v>
      </c>
      <c r="O348" s="17">
        <f t="shared" si="272"/>
        <v>6875600</v>
      </c>
      <c r="P348" s="19"/>
      <c r="Q348" s="19"/>
      <c r="R348" s="16"/>
      <c r="S348" s="19"/>
      <c r="T348" s="16"/>
      <c r="U348" s="16"/>
      <c r="V348" s="19"/>
      <c r="W348" s="18"/>
    </row>
    <row r="349" spans="1:23" ht="63" x14ac:dyDescent="0.25">
      <c r="A349" s="3" t="s">
        <v>42</v>
      </c>
      <c r="B349" s="8" t="s">
        <v>98</v>
      </c>
      <c r="C349" s="9" t="s">
        <v>118</v>
      </c>
      <c r="D349" s="9" t="s">
        <v>19</v>
      </c>
      <c r="E349" s="9" t="s">
        <v>317</v>
      </c>
      <c r="F349" s="8">
        <v>600</v>
      </c>
      <c r="G349" s="19"/>
      <c r="H349" s="19"/>
      <c r="I349" s="17"/>
      <c r="J349" s="19">
        <f>J350</f>
        <v>6875600</v>
      </c>
      <c r="K349" s="17">
        <f t="shared" si="295"/>
        <v>6875600</v>
      </c>
      <c r="L349" s="19">
        <f>L350</f>
        <v>0</v>
      </c>
      <c r="M349" s="17">
        <f t="shared" si="271"/>
        <v>6875600</v>
      </c>
      <c r="N349" s="19">
        <f>N350</f>
        <v>0</v>
      </c>
      <c r="O349" s="17">
        <f t="shared" si="272"/>
        <v>6875600</v>
      </c>
      <c r="P349" s="19"/>
      <c r="Q349" s="19"/>
      <c r="R349" s="16"/>
      <c r="S349" s="19"/>
      <c r="T349" s="16"/>
      <c r="U349" s="16"/>
      <c r="V349" s="19"/>
      <c r="W349" s="18"/>
    </row>
    <row r="350" spans="1:23" ht="15.75" x14ac:dyDescent="0.25">
      <c r="A350" s="10" t="s">
        <v>43</v>
      </c>
      <c r="B350" s="8" t="s">
        <v>98</v>
      </c>
      <c r="C350" s="9" t="s">
        <v>118</v>
      </c>
      <c r="D350" s="9" t="s">
        <v>19</v>
      </c>
      <c r="E350" s="9" t="s">
        <v>317</v>
      </c>
      <c r="F350" s="8">
        <v>610</v>
      </c>
      <c r="G350" s="19"/>
      <c r="H350" s="19"/>
      <c r="I350" s="17"/>
      <c r="J350" s="19">
        <v>6875600</v>
      </c>
      <c r="K350" s="17">
        <f t="shared" si="295"/>
        <v>6875600</v>
      </c>
      <c r="L350" s="19"/>
      <c r="M350" s="17">
        <f t="shared" si="271"/>
        <v>6875600</v>
      </c>
      <c r="N350" s="19"/>
      <c r="O350" s="17">
        <f t="shared" si="272"/>
        <v>6875600</v>
      </c>
      <c r="P350" s="19"/>
      <c r="Q350" s="19"/>
      <c r="R350" s="16"/>
      <c r="S350" s="19"/>
      <c r="T350" s="16"/>
      <c r="U350" s="16"/>
      <c r="V350" s="19"/>
      <c r="W350" s="18"/>
    </row>
    <row r="351" spans="1:23" ht="15.75" x14ac:dyDescent="0.25">
      <c r="A351" s="10" t="s">
        <v>144</v>
      </c>
      <c r="B351" s="8" t="s">
        <v>98</v>
      </c>
      <c r="C351" s="9" t="s">
        <v>118</v>
      </c>
      <c r="D351" s="9" t="s">
        <v>19</v>
      </c>
      <c r="E351" s="9" t="s">
        <v>289</v>
      </c>
      <c r="F351" s="8"/>
      <c r="G351" s="19">
        <f>G352</f>
        <v>658000</v>
      </c>
      <c r="H351" s="19">
        <f>H352</f>
        <v>0</v>
      </c>
      <c r="I351" s="17">
        <f t="shared" si="305"/>
        <v>658000</v>
      </c>
      <c r="J351" s="19">
        <f>J352</f>
        <v>0</v>
      </c>
      <c r="K351" s="17">
        <f t="shared" si="295"/>
        <v>658000</v>
      </c>
      <c r="L351" s="19">
        <f>L352</f>
        <v>0</v>
      </c>
      <c r="M351" s="17">
        <f t="shared" si="271"/>
        <v>658000</v>
      </c>
      <c r="N351" s="19">
        <f>N352</f>
        <v>0</v>
      </c>
      <c r="O351" s="17">
        <f t="shared" si="272"/>
        <v>658000</v>
      </c>
      <c r="P351" s="19">
        <f t="shared" ref="P351:S352" si="344">P352</f>
        <v>200000</v>
      </c>
      <c r="Q351" s="19">
        <f t="shared" si="344"/>
        <v>0</v>
      </c>
      <c r="R351" s="16">
        <f t="shared" si="296"/>
        <v>200000</v>
      </c>
      <c r="S351" s="19">
        <f t="shared" si="344"/>
        <v>0</v>
      </c>
      <c r="T351" s="16">
        <f t="shared" si="309"/>
        <v>200000</v>
      </c>
      <c r="U351" s="16">
        <f t="shared" ref="U351:V352" si="345">U352</f>
        <v>200000</v>
      </c>
      <c r="V351" s="19">
        <f t="shared" si="345"/>
        <v>0</v>
      </c>
      <c r="W351" s="18">
        <f t="shared" si="306"/>
        <v>200000</v>
      </c>
    </row>
    <row r="352" spans="1:23" ht="47.25" x14ac:dyDescent="0.25">
      <c r="A352" s="3" t="s">
        <v>29</v>
      </c>
      <c r="B352" s="8" t="s">
        <v>98</v>
      </c>
      <c r="C352" s="9" t="s">
        <v>118</v>
      </c>
      <c r="D352" s="9" t="s">
        <v>19</v>
      </c>
      <c r="E352" s="9" t="s">
        <v>289</v>
      </c>
      <c r="F352" s="8">
        <v>200</v>
      </c>
      <c r="G352" s="19">
        <f>G353</f>
        <v>658000</v>
      </c>
      <c r="H352" s="19">
        <f>H353</f>
        <v>0</v>
      </c>
      <c r="I352" s="17">
        <f t="shared" si="305"/>
        <v>658000</v>
      </c>
      <c r="J352" s="19">
        <f>J353</f>
        <v>0</v>
      </c>
      <c r="K352" s="17">
        <f t="shared" si="295"/>
        <v>658000</v>
      </c>
      <c r="L352" s="19">
        <f>L353</f>
        <v>0</v>
      </c>
      <c r="M352" s="17">
        <f t="shared" ref="M352:M420" si="346">K352+L352</f>
        <v>658000</v>
      </c>
      <c r="N352" s="19">
        <f>N353</f>
        <v>0</v>
      </c>
      <c r="O352" s="17">
        <f t="shared" ref="O352:O420" si="347">M352+N352</f>
        <v>658000</v>
      </c>
      <c r="P352" s="19">
        <f t="shared" si="344"/>
        <v>200000</v>
      </c>
      <c r="Q352" s="19">
        <f t="shared" si="344"/>
        <v>0</v>
      </c>
      <c r="R352" s="16">
        <f t="shared" si="296"/>
        <v>200000</v>
      </c>
      <c r="S352" s="19">
        <f t="shared" si="344"/>
        <v>0</v>
      </c>
      <c r="T352" s="16">
        <f t="shared" si="309"/>
        <v>200000</v>
      </c>
      <c r="U352" s="16">
        <f t="shared" si="345"/>
        <v>200000</v>
      </c>
      <c r="V352" s="19">
        <f t="shared" si="345"/>
        <v>0</v>
      </c>
      <c r="W352" s="18">
        <f t="shared" si="306"/>
        <v>200000</v>
      </c>
    </row>
    <row r="353" spans="1:23" ht="47.25" x14ac:dyDescent="0.25">
      <c r="A353" s="10" t="s">
        <v>30</v>
      </c>
      <c r="B353" s="8" t="s">
        <v>98</v>
      </c>
      <c r="C353" s="9" t="s">
        <v>118</v>
      </c>
      <c r="D353" s="9" t="s">
        <v>19</v>
      </c>
      <c r="E353" s="9" t="s">
        <v>289</v>
      </c>
      <c r="F353" s="8" t="s">
        <v>31</v>
      </c>
      <c r="G353" s="19">
        <v>658000</v>
      </c>
      <c r="H353" s="19"/>
      <c r="I353" s="17">
        <f t="shared" si="305"/>
        <v>658000</v>
      </c>
      <c r="J353" s="19"/>
      <c r="K353" s="17">
        <f t="shared" si="295"/>
        <v>658000</v>
      </c>
      <c r="L353" s="19"/>
      <c r="M353" s="17">
        <f t="shared" si="346"/>
        <v>658000</v>
      </c>
      <c r="N353" s="19"/>
      <c r="O353" s="17">
        <f t="shared" si="347"/>
        <v>658000</v>
      </c>
      <c r="P353" s="19">
        <v>200000</v>
      </c>
      <c r="Q353" s="19"/>
      <c r="R353" s="16">
        <f t="shared" si="296"/>
        <v>200000</v>
      </c>
      <c r="S353" s="19"/>
      <c r="T353" s="16">
        <f t="shared" si="309"/>
        <v>200000</v>
      </c>
      <c r="U353" s="16">
        <v>200000</v>
      </c>
      <c r="V353" s="19"/>
      <c r="W353" s="18">
        <f t="shared" si="306"/>
        <v>200000</v>
      </c>
    </row>
    <row r="354" spans="1:23" ht="31.5" x14ac:dyDescent="0.25">
      <c r="A354" s="10" t="s">
        <v>145</v>
      </c>
      <c r="B354" s="8" t="s">
        <v>98</v>
      </c>
      <c r="C354" s="9" t="s">
        <v>118</v>
      </c>
      <c r="D354" s="9" t="s">
        <v>68</v>
      </c>
      <c r="E354" s="9"/>
      <c r="F354" s="8"/>
      <c r="G354" s="19">
        <f t="shared" ref="G354:N356" si="348">G355</f>
        <v>154800</v>
      </c>
      <c r="H354" s="19">
        <f t="shared" si="348"/>
        <v>0</v>
      </c>
      <c r="I354" s="17">
        <f t="shared" si="305"/>
        <v>154800</v>
      </c>
      <c r="J354" s="19">
        <f t="shared" si="348"/>
        <v>0</v>
      </c>
      <c r="K354" s="17">
        <f t="shared" si="295"/>
        <v>154800</v>
      </c>
      <c r="L354" s="19">
        <f t="shared" si="348"/>
        <v>0</v>
      </c>
      <c r="M354" s="17">
        <f t="shared" si="346"/>
        <v>154800</v>
      </c>
      <c r="N354" s="19">
        <f t="shared" si="348"/>
        <v>0</v>
      </c>
      <c r="O354" s="17">
        <f t="shared" si="347"/>
        <v>154800</v>
      </c>
      <c r="P354" s="19">
        <f t="shared" ref="P354:S356" si="349">P355</f>
        <v>158400</v>
      </c>
      <c r="Q354" s="19">
        <f t="shared" si="349"/>
        <v>0</v>
      </c>
      <c r="R354" s="16">
        <f t="shared" si="296"/>
        <v>158400</v>
      </c>
      <c r="S354" s="19">
        <f t="shared" si="349"/>
        <v>0</v>
      </c>
      <c r="T354" s="16">
        <f t="shared" si="309"/>
        <v>158400</v>
      </c>
      <c r="U354" s="16">
        <f t="shared" ref="U354:V356" si="350">U355</f>
        <v>158400</v>
      </c>
      <c r="V354" s="19">
        <f t="shared" si="350"/>
        <v>0</v>
      </c>
      <c r="W354" s="18">
        <f t="shared" si="306"/>
        <v>158400</v>
      </c>
    </row>
    <row r="355" spans="1:23" ht="157.5" x14ac:dyDescent="0.25">
      <c r="A355" s="10" t="s">
        <v>146</v>
      </c>
      <c r="B355" s="8" t="s">
        <v>98</v>
      </c>
      <c r="C355" s="9" t="s">
        <v>118</v>
      </c>
      <c r="D355" s="9" t="s">
        <v>68</v>
      </c>
      <c r="E355" s="9" t="s">
        <v>290</v>
      </c>
      <c r="F355" s="8"/>
      <c r="G355" s="19">
        <f t="shared" si="348"/>
        <v>154800</v>
      </c>
      <c r="H355" s="19">
        <f t="shared" si="348"/>
        <v>0</v>
      </c>
      <c r="I355" s="17">
        <f t="shared" si="305"/>
        <v>154800</v>
      </c>
      <c r="J355" s="19">
        <f t="shared" si="348"/>
        <v>0</v>
      </c>
      <c r="K355" s="17">
        <f t="shared" si="295"/>
        <v>154800</v>
      </c>
      <c r="L355" s="19">
        <f t="shared" si="348"/>
        <v>0</v>
      </c>
      <c r="M355" s="17">
        <f t="shared" si="346"/>
        <v>154800</v>
      </c>
      <c r="N355" s="19">
        <f t="shared" si="348"/>
        <v>0</v>
      </c>
      <c r="O355" s="17">
        <f t="shared" si="347"/>
        <v>154800</v>
      </c>
      <c r="P355" s="19">
        <f t="shared" si="349"/>
        <v>158400</v>
      </c>
      <c r="Q355" s="19">
        <f t="shared" si="349"/>
        <v>0</v>
      </c>
      <c r="R355" s="16">
        <f t="shared" si="296"/>
        <v>158400</v>
      </c>
      <c r="S355" s="19">
        <f t="shared" si="349"/>
        <v>0</v>
      </c>
      <c r="T355" s="16">
        <f t="shared" si="309"/>
        <v>158400</v>
      </c>
      <c r="U355" s="16">
        <f t="shared" si="350"/>
        <v>158400</v>
      </c>
      <c r="V355" s="19">
        <f t="shared" si="350"/>
        <v>0</v>
      </c>
      <c r="W355" s="18">
        <f t="shared" si="306"/>
        <v>158400</v>
      </c>
    </row>
    <row r="356" spans="1:23" ht="63" x14ac:dyDescent="0.25">
      <c r="A356" s="3" t="s">
        <v>42</v>
      </c>
      <c r="B356" s="8" t="s">
        <v>98</v>
      </c>
      <c r="C356" s="9" t="s">
        <v>118</v>
      </c>
      <c r="D356" s="9" t="s">
        <v>68</v>
      </c>
      <c r="E356" s="9" t="s">
        <v>290</v>
      </c>
      <c r="F356" s="8">
        <v>600</v>
      </c>
      <c r="G356" s="19">
        <f t="shared" si="348"/>
        <v>154800</v>
      </c>
      <c r="H356" s="19">
        <f t="shared" si="348"/>
        <v>0</v>
      </c>
      <c r="I356" s="17">
        <f t="shared" si="305"/>
        <v>154800</v>
      </c>
      <c r="J356" s="19">
        <f t="shared" si="348"/>
        <v>0</v>
      </c>
      <c r="K356" s="17">
        <f t="shared" si="295"/>
        <v>154800</v>
      </c>
      <c r="L356" s="19">
        <f t="shared" si="348"/>
        <v>0</v>
      </c>
      <c r="M356" s="17">
        <f t="shared" si="346"/>
        <v>154800</v>
      </c>
      <c r="N356" s="19">
        <f t="shared" si="348"/>
        <v>0</v>
      </c>
      <c r="O356" s="17">
        <f t="shared" si="347"/>
        <v>154800</v>
      </c>
      <c r="P356" s="19">
        <f t="shared" si="349"/>
        <v>158400</v>
      </c>
      <c r="Q356" s="19">
        <f t="shared" si="349"/>
        <v>0</v>
      </c>
      <c r="R356" s="16">
        <f t="shared" si="296"/>
        <v>158400</v>
      </c>
      <c r="S356" s="19">
        <f t="shared" si="349"/>
        <v>0</v>
      </c>
      <c r="T356" s="16">
        <f t="shared" si="309"/>
        <v>158400</v>
      </c>
      <c r="U356" s="16">
        <f t="shared" si="350"/>
        <v>158400</v>
      </c>
      <c r="V356" s="19">
        <f t="shared" si="350"/>
        <v>0</v>
      </c>
      <c r="W356" s="18">
        <f t="shared" si="306"/>
        <v>158400</v>
      </c>
    </row>
    <row r="357" spans="1:23" ht="15.75" x14ac:dyDescent="0.25">
      <c r="A357" s="10" t="s">
        <v>43</v>
      </c>
      <c r="B357" s="8" t="s">
        <v>98</v>
      </c>
      <c r="C357" s="9" t="s">
        <v>118</v>
      </c>
      <c r="D357" s="9" t="s">
        <v>68</v>
      </c>
      <c r="E357" s="9" t="s">
        <v>290</v>
      </c>
      <c r="F357" s="8" t="s">
        <v>44</v>
      </c>
      <c r="G357" s="19">
        <v>154800</v>
      </c>
      <c r="H357" s="19"/>
      <c r="I357" s="17">
        <f t="shared" si="305"/>
        <v>154800</v>
      </c>
      <c r="J357" s="19"/>
      <c r="K357" s="17">
        <f t="shared" si="295"/>
        <v>154800</v>
      </c>
      <c r="L357" s="19"/>
      <c r="M357" s="17">
        <f t="shared" si="346"/>
        <v>154800</v>
      </c>
      <c r="N357" s="19"/>
      <c r="O357" s="17">
        <f t="shared" si="347"/>
        <v>154800</v>
      </c>
      <c r="P357" s="19">
        <v>158400</v>
      </c>
      <c r="Q357" s="19"/>
      <c r="R357" s="16">
        <f t="shared" si="296"/>
        <v>158400</v>
      </c>
      <c r="S357" s="19"/>
      <c r="T357" s="16">
        <f t="shared" si="309"/>
        <v>158400</v>
      </c>
      <c r="U357" s="16">
        <v>158400</v>
      </c>
      <c r="V357" s="19"/>
      <c r="W357" s="18">
        <f t="shared" si="306"/>
        <v>158400</v>
      </c>
    </row>
    <row r="358" spans="1:23" ht="15.75" x14ac:dyDescent="0.25">
      <c r="A358" s="10" t="s">
        <v>66</v>
      </c>
      <c r="B358" s="8" t="s">
        <v>98</v>
      </c>
      <c r="C358" s="9" t="s">
        <v>8</v>
      </c>
      <c r="D358" s="9"/>
      <c r="E358" s="9"/>
      <c r="F358" s="8"/>
      <c r="G358" s="19">
        <f>G359+G363+G370+G381</f>
        <v>29857210</v>
      </c>
      <c r="H358" s="19">
        <f>H359+H363+H370+H381</f>
        <v>5000</v>
      </c>
      <c r="I358" s="17">
        <f t="shared" si="305"/>
        <v>29862210</v>
      </c>
      <c r="J358" s="19">
        <f>J359+J363+J370+J381</f>
        <v>25000</v>
      </c>
      <c r="K358" s="17">
        <f t="shared" si="295"/>
        <v>29887210</v>
      </c>
      <c r="L358" s="19">
        <f>L359+L363+L370+L381</f>
        <v>0</v>
      </c>
      <c r="M358" s="17">
        <f t="shared" si="346"/>
        <v>29887210</v>
      </c>
      <c r="N358" s="19">
        <f>N359+N363+N370+N381</f>
        <v>0</v>
      </c>
      <c r="O358" s="17">
        <f t="shared" si="347"/>
        <v>29887210</v>
      </c>
      <c r="P358" s="19">
        <f t="shared" ref="P358:Q358" si="351">P359+P363+P370+P381</f>
        <v>26275773</v>
      </c>
      <c r="Q358" s="19">
        <f t="shared" si="351"/>
        <v>0</v>
      </c>
      <c r="R358" s="16">
        <f t="shared" si="296"/>
        <v>26275773</v>
      </c>
      <c r="S358" s="19">
        <f t="shared" ref="S358" si="352">S359+S363+S370+S381</f>
        <v>0</v>
      </c>
      <c r="T358" s="16">
        <f t="shared" si="309"/>
        <v>26275773</v>
      </c>
      <c r="U358" s="16">
        <f t="shared" ref="U358:V358" si="353">U359+U363+U370+U381</f>
        <v>28795973</v>
      </c>
      <c r="V358" s="19">
        <f t="shared" si="353"/>
        <v>0</v>
      </c>
      <c r="W358" s="18">
        <f t="shared" si="306"/>
        <v>28795973</v>
      </c>
    </row>
    <row r="359" spans="1:23" ht="15.75" x14ac:dyDescent="0.25">
      <c r="A359" s="10" t="s">
        <v>147</v>
      </c>
      <c r="B359" s="8" t="s">
        <v>98</v>
      </c>
      <c r="C359" s="9" t="s">
        <v>8</v>
      </c>
      <c r="D359" s="9" t="s">
        <v>19</v>
      </c>
      <c r="E359" s="9"/>
      <c r="F359" s="8"/>
      <c r="G359" s="19">
        <f t="shared" ref="G359:N361" si="354">G360</f>
        <v>6805000</v>
      </c>
      <c r="H359" s="19">
        <f t="shared" si="354"/>
        <v>0</v>
      </c>
      <c r="I359" s="17">
        <f t="shared" si="305"/>
        <v>6805000</v>
      </c>
      <c r="J359" s="19">
        <f t="shared" si="354"/>
        <v>0</v>
      </c>
      <c r="K359" s="17">
        <f t="shared" ref="K359:K422" si="355">I359+J359</f>
        <v>6805000</v>
      </c>
      <c r="L359" s="19">
        <f t="shared" si="354"/>
        <v>0</v>
      </c>
      <c r="M359" s="17">
        <f t="shared" si="346"/>
        <v>6805000</v>
      </c>
      <c r="N359" s="19">
        <f t="shared" si="354"/>
        <v>0</v>
      </c>
      <c r="O359" s="17">
        <f t="shared" si="347"/>
        <v>6805000</v>
      </c>
      <c r="P359" s="19">
        <f t="shared" ref="P359:S361" si="356">P360</f>
        <v>2136800</v>
      </c>
      <c r="Q359" s="19">
        <f t="shared" si="356"/>
        <v>0</v>
      </c>
      <c r="R359" s="16">
        <f t="shared" si="296"/>
        <v>2136800</v>
      </c>
      <c r="S359" s="19">
        <f t="shared" si="356"/>
        <v>0</v>
      </c>
      <c r="T359" s="16">
        <f t="shared" si="309"/>
        <v>2136800</v>
      </c>
      <c r="U359" s="16">
        <f t="shared" ref="U359:V361" si="357">U360</f>
        <v>3007300</v>
      </c>
      <c r="V359" s="19">
        <f t="shared" si="357"/>
        <v>0</v>
      </c>
      <c r="W359" s="18">
        <f t="shared" si="306"/>
        <v>3007300</v>
      </c>
    </row>
    <row r="360" spans="1:23" ht="31.5" x14ac:dyDescent="0.25">
      <c r="A360" s="10" t="s">
        <v>148</v>
      </c>
      <c r="B360" s="8" t="s">
        <v>98</v>
      </c>
      <c r="C360" s="9" t="s">
        <v>8</v>
      </c>
      <c r="D360" s="9" t="s">
        <v>19</v>
      </c>
      <c r="E360" s="9" t="s">
        <v>291</v>
      </c>
      <c r="F360" s="8"/>
      <c r="G360" s="19">
        <f t="shared" si="354"/>
        <v>6805000</v>
      </c>
      <c r="H360" s="19">
        <f t="shared" si="354"/>
        <v>0</v>
      </c>
      <c r="I360" s="17">
        <f t="shared" si="305"/>
        <v>6805000</v>
      </c>
      <c r="J360" s="19">
        <f t="shared" si="354"/>
        <v>0</v>
      </c>
      <c r="K360" s="17">
        <f t="shared" si="355"/>
        <v>6805000</v>
      </c>
      <c r="L360" s="19">
        <f t="shared" si="354"/>
        <v>0</v>
      </c>
      <c r="M360" s="17">
        <f t="shared" si="346"/>
        <v>6805000</v>
      </c>
      <c r="N360" s="19">
        <f t="shared" si="354"/>
        <v>0</v>
      </c>
      <c r="O360" s="17">
        <f t="shared" si="347"/>
        <v>6805000</v>
      </c>
      <c r="P360" s="19">
        <f t="shared" si="356"/>
        <v>2136800</v>
      </c>
      <c r="Q360" s="19">
        <f t="shared" si="356"/>
        <v>0</v>
      </c>
      <c r="R360" s="16">
        <f t="shared" si="296"/>
        <v>2136800</v>
      </c>
      <c r="S360" s="19">
        <f t="shared" si="356"/>
        <v>0</v>
      </c>
      <c r="T360" s="16">
        <f t="shared" si="309"/>
        <v>2136800</v>
      </c>
      <c r="U360" s="16">
        <f t="shared" si="357"/>
        <v>3007300</v>
      </c>
      <c r="V360" s="19">
        <f t="shared" si="357"/>
        <v>0</v>
      </c>
      <c r="W360" s="18">
        <f t="shared" si="306"/>
        <v>3007300</v>
      </c>
    </row>
    <row r="361" spans="1:23" ht="31.5" x14ac:dyDescent="0.25">
      <c r="A361" s="3" t="s">
        <v>70</v>
      </c>
      <c r="B361" s="8" t="s">
        <v>98</v>
      </c>
      <c r="C361" s="9" t="s">
        <v>8</v>
      </c>
      <c r="D361" s="9" t="s">
        <v>19</v>
      </c>
      <c r="E361" s="9" t="s">
        <v>291</v>
      </c>
      <c r="F361" s="8">
        <v>300</v>
      </c>
      <c r="G361" s="19">
        <f t="shared" si="354"/>
        <v>6805000</v>
      </c>
      <c r="H361" s="19">
        <f t="shared" si="354"/>
        <v>0</v>
      </c>
      <c r="I361" s="17">
        <f t="shared" si="305"/>
        <v>6805000</v>
      </c>
      <c r="J361" s="19">
        <f t="shared" si="354"/>
        <v>0</v>
      </c>
      <c r="K361" s="17">
        <f t="shared" si="355"/>
        <v>6805000</v>
      </c>
      <c r="L361" s="19">
        <f t="shared" si="354"/>
        <v>0</v>
      </c>
      <c r="M361" s="17">
        <f t="shared" si="346"/>
        <v>6805000</v>
      </c>
      <c r="N361" s="19">
        <f t="shared" si="354"/>
        <v>0</v>
      </c>
      <c r="O361" s="17">
        <f t="shared" si="347"/>
        <v>6805000</v>
      </c>
      <c r="P361" s="19">
        <f t="shared" si="356"/>
        <v>2136800</v>
      </c>
      <c r="Q361" s="19">
        <f t="shared" si="356"/>
        <v>0</v>
      </c>
      <c r="R361" s="16">
        <f t="shared" si="296"/>
        <v>2136800</v>
      </c>
      <c r="S361" s="19">
        <f t="shared" si="356"/>
        <v>0</v>
      </c>
      <c r="T361" s="16">
        <f t="shared" si="309"/>
        <v>2136800</v>
      </c>
      <c r="U361" s="16">
        <f t="shared" si="357"/>
        <v>3007300</v>
      </c>
      <c r="V361" s="19">
        <f t="shared" si="357"/>
        <v>0</v>
      </c>
      <c r="W361" s="18">
        <f t="shared" si="306"/>
        <v>3007300</v>
      </c>
    </row>
    <row r="362" spans="1:23" ht="47.25" x14ac:dyDescent="0.25">
      <c r="A362" s="10" t="s">
        <v>71</v>
      </c>
      <c r="B362" s="8" t="s">
        <v>98</v>
      </c>
      <c r="C362" s="9" t="s">
        <v>8</v>
      </c>
      <c r="D362" s="9" t="s">
        <v>19</v>
      </c>
      <c r="E362" s="9" t="s">
        <v>291</v>
      </c>
      <c r="F362" s="8" t="s">
        <v>72</v>
      </c>
      <c r="G362" s="19">
        <v>6805000</v>
      </c>
      <c r="H362" s="19"/>
      <c r="I362" s="17">
        <f t="shared" si="305"/>
        <v>6805000</v>
      </c>
      <c r="J362" s="19"/>
      <c r="K362" s="17">
        <f t="shared" si="355"/>
        <v>6805000</v>
      </c>
      <c r="L362" s="19"/>
      <c r="M362" s="17">
        <f t="shared" si="346"/>
        <v>6805000</v>
      </c>
      <c r="N362" s="19"/>
      <c r="O362" s="17">
        <f t="shared" si="347"/>
        <v>6805000</v>
      </c>
      <c r="P362" s="19">
        <v>2136800</v>
      </c>
      <c r="Q362" s="19"/>
      <c r="R362" s="16">
        <f t="shared" si="296"/>
        <v>2136800</v>
      </c>
      <c r="S362" s="19"/>
      <c r="T362" s="16">
        <f t="shared" si="309"/>
        <v>2136800</v>
      </c>
      <c r="U362" s="16">
        <v>3007300</v>
      </c>
      <c r="V362" s="19"/>
      <c r="W362" s="18">
        <f t="shared" si="306"/>
        <v>3007300</v>
      </c>
    </row>
    <row r="363" spans="1:23" ht="15.75" x14ac:dyDescent="0.25">
      <c r="A363" s="10" t="s">
        <v>149</v>
      </c>
      <c r="B363" s="8" t="s">
        <v>98</v>
      </c>
      <c r="C363" s="9" t="s">
        <v>8</v>
      </c>
      <c r="D363" s="9" t="s">
        <v>27</v>
      </c>
      <c r="E363" s="9"/>
      <c r="F363" s="8"/>
      <c r="G363" s="19">
        <f>G364+G367</f>
        <v>208537</v>
      </c>
      <c r="H363" s="19">
        <f>H364+H367</f>
        <v>0</v>
      </c>
      <c r="I363" s="17">
        <f t="shared" si="305"/>
        <v>208537</v>
      </c>
      <c r="J363" s="19">
        <f>J364+J367</f>
        <v>0</v>
      </c>
      <c r="K363" s="17">
        <f t="shared" si="355"/>
        <v>208537</v>
      </c>
      <c r="L363" s="19">
        <f>L364+L367</f>
        <v>0</v>
      </c>
      <c r="M363" s="17">
        <f t="shared" si="346"/>
        <v>208537</v>
      </c>
      <c r="N363" s="19">
        <f>N364+N367</f>
        <v>0</v>
      </c>
      <c r="O363" s="17">
        <f t="shared" si="347"/>
        <v>208537</v>
      </c>
      <c r="P363" s="19">
        <f t="shared" ref="P363:Q363" si="358">P364+P367</f>
        <v>186400</v>
      </c>
      <c r="Q363" s="19">
        <f t="shared" si="358"/>
        <v>0</v>
      </c>
      <c r="R363" s="16">
        <f t="shared" ref="R363:R425" si="359">P363+Q363</f>
        <v>186400</v>
      </c>
      <c r="S363" s="19">
        <f t="shared" ref="S363" si="360">S364+S367</f>
        <v>0</v>
      </c>
      <c r="T363" s="16">
        <f t="shared" si="309"/>
        <v>186400</v>
      </c>
      <c r="U363" s="16">
        <f t="shared" ref="U363:V363" si="361">U364+U367</f>
        <v>214800</v>
      </c>
      <c r="V363" s="19">
        <f t="shared" si="361"/>
        <v>0</v>
      </c>
      <c r="W363" s="18">
        <f t="shared" si="306"/>
        <v>214800</v>
      </c>
    </row>
    <row r="364" spans="1:23" ht="63" x14ac:dyDescent="0.25">
      <c r="A364" s="10" t="s">
        <v>150</v>
      </c>
      <c r="B364" s="8" t="s">
        <v>98</v>
      </c>
      <c r="C364" s="9" t="s">
        <v>8</v>
      </c>
      <c r="D364" s="9" t="s">
        <v>27</v>
      </c>
      <c r="E364" s="9" t="s">
        <v>292</v>
      </c>
      <c r="F364" s="8"/>
      <c r="G364" s="19">
        <f>G365</f>
        <v>88000</v>
      </c>
      <c r="H364" s="19">
        <f>H365</f>
        <v>0</v>
      </c>
      <c r="I364" s="17">
        <f t="shared" si="305"/>
        <v>88000</v>
      </c>
      <c r="J364" s="19">
        <f>J365</f>
        <v>0</v>
      </c>
      <c r="K364" s="17">
        <f t="shared" si="355"/>
        <v>88000</v>
      </c>
      <c r="L364" s="19">
        <f>L365</f>
        <v>0</v>
      </c>
      <c r="M364" s="17">
        <f t="shared" si="346"/>
        <v>88000</v>
      </c>
      <c r="N364" s="19">
        <f>N365</f>
        <v>0</v>
      </c>
      <c r="O364" s="17">
        <f t="shared" si="347"/>
        <v>88000</v>
      </c>
      <c r="P364" s="19">
        <f t="shared" ref="P364:S365" si="362">P365</f>
        <v>116400</v>
      </c>
      <c r="Q364" s="19">
        <f t="shared" si="362"/>
        <v>0</v>
      </c>
      <c r="R364" s="16">
        <f t="shared" si="359"/>
        <v>116400</v>
      </c>
      <c r="S364" s="19">
        <f t="shared" si="362"/>
        <v>0</v>
      </c>
      <c r="T364" s="16">
        <f t="shared" si="309"/>
        <v>116400</v>
      </c>
      <c r="U364" s="16">
        <f t="shared" ref="U364:V365" si="363">U365</f>
        <v>144800</v>
      </c>
      <c r="V364" s="19">
        <f t="shared" si="363"/>
        <v>0</v>
      </c>
      <c r="W364" s="18">
        <f t="shared" si="306"/>
        <v>144800</v>
      </c>
    </row>
    <row r="365" spans="1:23" ht="31.5" x14ac:dyDescent="0.25">
      <c r="A365" s="3" t="s">
        <v>70</v>
      </c>
      <c r="B365" s="8" t="s">
        <v>98</v>
      </c>
      <c r="C365" s="9" t="s">
        <v>8</v>
      </c>
      <c r="D365" s="9" t="s">
        <v>27</v>
      </c>
      <c r="E365" s="9" t="s">
        <v>292</v>
      </c>
      <c r="F365" s="8">
        <v>300</v>
      </c>
      <c r="G365" s="19">
        <f>G366</f>
        <v>88000</v>
      </c>
      <c r="H365" s="19">
        <f>H366</f>
        <v>0</v>
      </c>
      <c r="I365" s="17">
        <f t="shared" si="305"/>
        <v>88000</v>
      </c>
      <c r="J365" s="19">
        <f>J366</f>
        <v>0</v>
      </c>
      <c r="K365" s="17">
        <f t="shared" si="355"/>
        <v>88000</v>
      </c>
      <c r="L365" s="19">
        <f>L366</f>
        <v>0</v>
      </c>
      <c r="M365" s="17">
        <f t="shared" si="346"/>
        <v>88000</v>
      </c>
      <c r="N365" s="19">
        <f>N366</f>
        <v>0</v>
      </c>
      <c r="O365" s="17">
        <f t="shared" si="347"/>
        <v>88000</v>
      </c>
      <c r="P365" s="19">
        <f t="shared" si="362"/>
        <v>116400</v>
      </c>
      <c r="Q365" s="19">
        <f t="shared" si="362"/>
        <v>0</v>
      </c>
      <c r="R365" s="16">
        <f t="shared" si="359"/>
        <v>116400</v>
      </c>
      <c r="S365" s="19">
        <f t="shared" si="362"/>
        <v>0</v>
      </c>
      <c r="T365" s="16">
        <f t="shared" si="309"/>
        <v>116400</v>
      </c>
      <c r="U365" s="16">
        <f t="shared" si="363"/>
        <v>144800</v>
      </c>
      <c r="V365" s="19">
        <f t="shared" si="363"/>
        <v>0</v>
      </c>
      <c r="W365" s="18">
        <f t="shared" si="306"/>
        <v>144800</v>
      </c>
    </row>
    <row r="366" spans="1:23" ht="47.25" x14ac:dyDescent="0.25">
      <c r="A366" s="10" t="s">
        <v>71</v>
      </c>
      <c r="B366" s="8" t="s">
        <v>98</v>
      </c>
      <c r="C366" s="9" t="s">
        <v>8</v>
      </c>
      <c r="D366" s="9" t="s">
        <v>27</v>
      </c>
      <c r="E366" s="9" t="s">
        <v>292</v>
      </c>
      <c r="F366" s="8" t="s">
        <v>72</v>
      </c>
      <c r="G366" s="19">
        <v>88000</v>
      </c>
      <c r="H366" s="19"/>
      <c r="I366" s="17">
        <f t="shared" si="305"/>
        <v>88000</v>
      </c>
      <c r="J366" s="19"/>
      <c r="K366" s="17">
        <f t="shared" si="355"/>
        <v>88000</v>
      </c>
      <c r="L366" s="19"/>
      <c r="M366" s="17">
        <f t="shared" si="346"/>
        <v>88000</v>
      </c>
      <c r="N366" s="19"/>
      <c r="O366" s="17">
        <f t="shared" si="347"/>
        <v>88000</v>
      </c>
      <c r="P366" s="19">
        <v>116400</v>
      </c>
      <c r="Q366" s="19"/>
      <c r="R366" s="16">
        <f t="shared" si="359"/>
        <v>116400</v>
      </c>
      <c r="S366" s="19"/>
      <c r="T366" s="16">
        <f t="shared" si="309"/>
        <v>116400</v>
      </c>
      <c r="U366" s="16">
        <v>144800</v>
      </c>
      <c r="V366" s="19"/>
      <c r="W366" s="18">
        <f t="shared" si="306"/>
        <v>144800</v>
      </c>
    </row>
    <row r="367" spans="1:23" ht="39" customHeight="1" x14ac:dyDescent="0.25">
      <c r="A367" s="10" t="s">
        <v>151</v>
      </c>
      <c r="B367" s="8" t="s">
        <v>98</v>
      </c>
      <c r="C367" s="9" t="s">
        <v>8</v>
      </c>
      <c r="D367" s="9" t="s">
        <v>27</v>
      </c>
      <c r="E367" s="9" t="s">
        <v>293</v>
      </c>
      <c r="F367" s="8"/>
      <c r="G367" s="19">
        <f>G368</f>
        <v>120537</v>
      </c>
      <c r="H367" s="19">
        <f>H368</f>
        <v>0</v>
      </c>
      <c r="I367" s="17">
        <f t="shared" si="305"/>
        <v>120537</v>
      </c>
      <c r="J367" s="19">
        <f>J368</f>
        <v>0</v>
      </c>
      <c r="K367" s="17">
        <f t="shared" si="355"/>
        <v>120537</v>
      </c>
      <c r="L367" s="19">
        <f>L368</f>
        <v>0</v>
      </c>
      <c r="M367" s="17">
        <f t="shared" si="346"/>
        <v>120537</v>
      </c>
      <c r="N367" s="19">
        <f>N368</f>
        <v>0</v>
      </c>
      <c r="O367" s="17">
        <f t="shared" si="347"/>
        <v>120537</v>
      </c>
      <c r="P367" s="19">
        <f t="shared" ref="P367:S368" si="364">P368</f>
        <v>70000</v>
      </c>
      <c r="Q367" s="19">
        <f t="shared" si="364"/>
        <v>0</v>
      </c>
      <c r="R367" s="16">
        <f t="shared" si="359"/>
        <v>70000</v>
      </c>
      <c r="S367" s="19">
        <f t="shared" si="364"/>
        <v>0</v>
      </c>
      <c r="T367" s="16">
        <f t="shared" si="309"/>
        <v>70000</v>
      </c>
      <c r="U367" s="16">
        <f t="shared" ref="U367:V368" si="365">U368</f>
        <v>70000</v>
      </c>
      <c r="V367" s="19">
        <f t="shared" si="365"/>
        <v>0</v>
      </c>
      <c r="W367" s="18">
        <f t="shared" si="306"/>
        <v>70000</v>
      </c>
    </row>
    <row r="368" spans="1:23" ht="63" x14ac:dyDescent="0.25">
      <c r="A368" s="3" t="s">
        <v>42</v>
      </c>
      <c r="B368" s="8" t="s">
        <v>98</v>
      </c>
      <c r="C368" s="9" t="s">
        <v>8</v>
      </c>
      <c r="D368" s="9" t="s">
        <v>27</v>
      </c>
      <c r="E368" s="9" t="s">
        <v>293</v>
      </c>
      <c r="F368" s="8">
        <v>600</v>
      </c>
      <c r="G368" s="19">
        <f>G369</f>
        <v>120537</v>
      </c>
      <c r="H368" s="19">
        <f>H369</f>
        <v>0</v>
      </c>
      <c r="I368" s="17">
        <f t="shared" si="305"/>
        <v>120537</v>
      </c>
      <c r="J368" s="19">
        <f>J369</f>
        <v>0</v>
      </c>
      <c r="K368" s="17">
        <f t="shared" si="355"/>
        <v>120537</v>
      </c>
      <c r="L368" s="19">
        <f>L369</f>
        <v>0</v>
      </c>
      <c r="M368" s="17">
        <f t="shared" si="346"/>
        <v>120537</v>
      </c>
      <c r="N368" s="19">
        <f>N369</f>
        <v>0</v>
      </c>
      <c r="O368" s="17">
        <f t="shared" si="347"/>
        <v>120537</v>
      </c>
      <c r="P368" s="19">
        <f t="shared" si="364"/>
        <v>70000</v>
      </c>
      <c r="Q368" s="19">
        <f t="shared" si="364"/>
        <v>0</v>
      </c>
      <c r="R368" s="16">
        <f t="shared" si="359"/>
        <v>70000</v>
      </c>
      <c r="S368" s="19">
        <f t="shared" si="364"/>
        <v>0</v>
      </c>
      <c r="T368" s="16">
        <f t="shared" si="309"/>
        <v>70000</v>
      </c>
      <c r="U368" s="16">
        <f t="shared" si="365"/>
        <v>70000</v>
      </c>
      <c r="V368" s="19">
        <f t="shared" si="365"/>
        <v>0</v>
      </c>
      <c r="W368" s="18">
        <f t="shared" si="306"/>
        <v>70000</v>
      </c>
    </row>
    <row r="369" spans="1:23" ht="94.5" x14ac:dyDescent="0.25">
      <c r="A369" s="10" t="s">
        <v>189</v>
      </c>
      <c r="B369" s="8" t="s">
        <v>98</v>
      </c>
      <c r="C369" s="9" t="s">
        <v>8</v>
      </c>
      <c r="D369" s="9" t="s">
        <v>27</v>
      </c>
      <c r="E369" s="9" t="s">
        <v>293</v>
      </c>
      <c r="F369" s="8" t="s">
        <v>199</v>
      </c>
      <c r="G369" s="19">
        <v>120537</v>
      </c>
      <c r="H369" s="19"/>
      <c r="I369" s="17">
        <f t="shared" si="305"/>
        <v>120537</v>
      </c>
      <c r="J369" s="19"/>
      <c r="K369" s="17">
        <f t="shared" si="355"/>
        <v>120537</v>
      </c>
      <c r="L369" s="19"/>
      <c r="M369" s="17">
        <f t="shared" si="346"/>
        <v>120537</v>
      </c>
      <c r="N369" s="19"/>
      <c r="O369" s="17">
        <f t="shared" si="347"/>
        <v>120537</v>
      </c>
      <c r="P369" s="19">
        <v>70000</v>
      </c>
      <c r="Q369" s="19"/>
      <c r="R369" s="16">
        <f t="shared" si="359"/>
        <v>70000</v>
      </c>
      <c r="S369" s="19"/>
      <c r="T369" s="16">
        <f t="shared" si="309"/>
        <v>70000</v>
      </c>
      <c r="U369" s="16">
        <v>70000</v>
      </c>
      <c r="V369" s="19"/>
      <c r="W369" s="18">
        <f t="shared" si="306"/>
        <v>70000</v>
      </c>
    </row>
    <row r="370" spans="1:23" ht="15.75" x14ac:dyDescent="0.25">
      <c r="A370" s="10" t="s">
        <v>67</v>
      </c>
      <c r="B370" s="8" t="s">
        <v>98</v>
      </c>
      <c r="C370" s="9" t="s">
        <v>8</v>
      </c>
      <c r="D370" s="9" t="s">
        <v>68</v>
      </c>
      <c r="E370" s="9"/>
      <c r="F370" s="8"/>
      <c r="G370" s="19">
        <f>G371+G375+G378</f>
        <v>21680313</v>
      </c>
      <c r="H370" s="19">
        <f t="shared" ref="H370:V370" si="366">H371+H375+H378</f>
        <v>0</v>
      </c>
      <c r="I370" s="17">
        <f t="shared" si="305"/>
        <v>21680313</v>
      </c>
      <c r="J370" s="19">
        <f t="shared" ref="J370:L370" si="367">J371+J375+J378</f>
        <v>0</v>
      </c>
      <c r="K370" s="17">
        <f t="shared" si="355"/>
        <v>21680313</v>
      </c>
      <c r="L370" s="19">
        <f t="shared" si="367"/>
        <v>0</v>
      </c>
      <c r="M370" s="17">
        <f t="shared" si="346"/>
        <v>21680313</v>
      </c>
      <c r="N370" s="19">
        <f t="shared" ref="N370:O370" si="368">N371+N375+N378</f>
        <v>0</v>
      </c>
      <c r="O370" s="17">
        <f t="shared" si="347"/>
        <v>21680313</v>
      </c>
      <c r="P370" s="19">
        <f t="shared" si="366"/>
        <v>22778213</v>
      </c>
      <c r="Q370" s="19">
        <f t="shared" si="366"/>
        <v>0</v>
      </c>
      <c r="R370" s="16">
        <f t="shared" si="359"/>
        <v>22778213</v>
      </c>
      <c r="S370" s="19">
        <f t="shared" ref="S370" si="369">S371+S375+S378</f>
        <v>0</v>
      </c>
      <c r="T370" s="16">
        <f t="shared" si="309"/>
        <v>22778213</v>
      </c>
      <c r="U370" s="16">
        <f t="shared" si="366"/>
        <v>24399513</v>
      </c>
      <c r="V370" s="19">
        <f t="shared" si="366"/>
        <v>0</v>
      </c>
      <c r="W370" s="18">
        <f t="shared" si="306"/>
        <v>24399513</v>
      </c>
    </row>
    <row r="371" spans="1:23" ht="141.75" x14ac:dyDescent="0.25">
      <c r="A371" s="10" t="s">
        <v>294</v>
      </c>
      <c r="B371" s="8" t="s">
        <v>98</v>
      </c>
      <c r="C371" s="9" t="s">
        <v>8</v>
      </c>
      <c r="D371" s="9" t="s">
        <v>68</v>
      </c>
      <c r="E371" s="9" t="s">
        <v>295</v>
      </c>
      <c r="F371" s="8"/>
      <c r="G371" s="19">
        <f>G372</f>
        <v>7495140</v>
      </c>
      <c r="H371" s="19">
        <f>H372</f>
        <v>0</v>
      </c>
      <c r="I371" s="17">
        <f t="shared" si="305"/>
        <v>7495140</v>
      </c>
      <c r="J371" s="19">
        <f>J372</f>
        <v>0</v>
      </c>
      <c r="K371" s="17">
        <f t="shared" si="355"/>
        <v>7495140</v>
      </c>
      <c r="L371" s="19">
        <f>L372</f>
        <v>0</v>
      </c>
      <c r="M371" s="17">
        <f t="shared" si="346"/>
        <v>7495140</v>
      </c>
      <c r="N371" s="19">
        <f>N372</f>
        <v>0</v>
      </c>
      <c r="O371" s="17">
        <f t="shared" si="347"/>
        <v>7495140</v>
      </c>
      <c r="P371" s="19">
        <f t="shared" ref="P371:S371" si="370">P372</f>
        <v>8593040</v>
      </c>
      <c r="Q371" s="19">
        <f t="shared" si="370"/>
        <v>0</v>
      </c>
      <c r="R371" s="16">
        <f t="shared" si="359"/>
        <v>8593040</v>
      </c>
      <c r="S371" s="19">
        <f t="shared" si="370"/>
        <v>0</v>
      </c>
      <c r="T371" s="16">
        <f t="shared" si="309"/>
        <v>8593040</v>
      </c>
      <c r="U371" s="16">
        <f t="shared" ref="U371:V371" si="371">U372</f>
        <v>10214340</v>
      </c>
      <c r="V371" s="19">
        <f t="shared" si="371"/>
        <v>0</v>
      </c>
      <c r="W371" s="18">
        <f t="shared" si="306"/>
        <v>10214340</v>
      </c>
    </row>
    <row r="372" spans="1:23" ht="31.5" x14ac:dyDescent="0.25">
      <c r="A372" s="3" t="s">
        <v>70</v>
      </c>
      <c r="B372" s="8" t="s">
        <v>98</v>
      </c>
      <c r="C372" s="9" t="s">
        <v>8</v>
      </c>
      <c r="D372" s="9" t="s">
        <v>68</v>
      </c>
      <c r="E372" s="9" t="s">
        <v>295</v>
      </c>
      <c r="F372" s="8">
        <v>300</v>
      </c>
      <c r="G372" s="19">
        <f>G373+G374</f>
        <v>7495140</v>
      </c>
      <c r="H372" s="19">
        <f>H373+H374</f>
        <v>0</v>
      </c>
      <c r="I372" s="17">
        <f t="shared" ref="I372:I425" si="372">G372+H372</f>
        <v>7495140</v>
      </c>
      <c r="J372" s="19">
        <f>J373+J374</f>
        <v>0</v>
      </c>
      <c r="K372" s="17">
        <f t="shared" si="355"/>
        <v>7495140</v>
      </c>
      <c r="L372" s="19">
        <f>L373+L374</f>
        <v>0</v>
      </c>
      <c r="M372" s="17">
        <f t="shared" si="346"/>
        <v>7495140</v>
      </c>
      <c r="N372" s="19">
        <f>N373+N374</f>
        <v>0</v>
      </c>
      <c r="O372" s="17">
        <f t="shared" si="347"/>
        <v>7495140</v>
      </c>
      <c r="P372" s="19">
        <f t="shared" ref="P372:Q372" si="373">P373+P374</f>
        <v>8593040</v>
      </c>
      <c r="Q372" s="19">
        <f t="shared" si="373"/>
        <v>0</v>
      </c>
      <c r="R372" s="16">
        <f t="shared" si="359"/>
        <v>8593040</v>
      </c>
      <c r="S372" s="19">
        <f t="shared" ref="S372" si="374">S373+S374</f>
        <v>0</v>
      </c>
      <c r="T372" s="16">
        <f t="shared" si="309"/>
        <v>8593040</v>
      </c>
      <c r="U372" s="16">
        <f t="shared" ref="U372:V372" si="375">U373+U374</f>
        <v>10214340</v>
      </c>
      <c r="V372" s="19">
        <f t="shared" si="375"/>
        <v>0</v>
      </c>
      <c r="W372" s="18">
        <f t="shared" ref="W372:W425" si="376">U372+V372</f>
        <v>10214340</v>
      </c>
    </row>
    <row r="373" spans="1:23" ht="31.5" x14ac:dyDescent="0.25">
      <c r="A373" s="10" t="s">
        <v>153</v>
      </c>
      <c r="B373" s="8" t="s">
        <v>98</v>
      </c>
      <c r="C373" s="9" t="s">
        <v>8</v>
      </c>
      <c r="D373" s="9" t="s">
        <v>68</v>
      </c>
      <c r="E373" s="9" t="s">
        <v>295</v>
      </c>
      <c r="F373" s="8" t="s">
        <v>154</v>
      </c>
      <c r="G373" s="19">
        <v>5631182</v>
      </c>
      <c r="H373" s="19"/>
      <c r="I373" s="17">
        <f t="shared" si="372"/>
        <v>5631182</v>
      </c>
      <c r="J373" s="19"/>
      <c r="K373" s="17">
        <f t="shared" si="355"/>
        <v>5631182</v>
      </c>
      <c r="L373" s="19"/>
      <c r="M373" s="17">
        <f t="shared" si="346"/>
        <v>5631182</v>
      </c>
      <c r="N373" s="19"/>
      <c r="O373" s="17">
        <f t="shared" si="347"/>
        <v>5631182</v>
      </c>
      <c r="P373" s="19">
        <v>6395914</v>
      </c>
      <c r="Q373" s="19"/>
      <c r="R373" s="16">
        <f t="shared" si="359"/>
        <v>6395914</v>
      </c>
      <c r="S373" s="19"/>
      <c r="T373" s="16">
        <f t="shared" si="309"/>
        <v>6395914</v>
      </c>
      <c r="U373" s="16">
        <v>7528205</v>
      </c>
      <c r="V373" s="19"/>
      <c r="W373" s="18">
        <f t="shared" si="376"/>
        <v>7528205</v>
      </c>
    </row>
    <row r="374" spans="1:23" ht="47.25" x14ac:dyDescent="0.25">
      <c r="A374" s="10" t="s">
        <v>71</v>
      </c>
      <c r="B374" s="8" t="s">
        <v>98</v>
      </c>
      <c r="C374" s="9" t="s">
        <v>8</v>
      </c>
      <c r="D374" s="9" t="s">
        <v>68</v>
      </c>
      <c r="E374" s="9" t="s">
        <v>295</v>
      </c>
      <c r="F374" s="8" t="s">
        <v>72</v>
      </c>
      <c r="G374" s="19">
        <v>1863958</v>
      </c>
      <c r="H374" s="19"/>
      <c r="I374" s="17">
        <f t="shared" si="372"/>
        <v>1863958</v>
      </c>
      <c r="J374" s="19"/>
      <c r="K374" s="17">
        <f t="shared" si="355"/>
        <v>1863958</v>
      </c>
      <c r="L374" s="19"/>
      <c r="M374" s="17">
        <f t="shared" si="346"/>
        <v>1863958</v>
      </c>
      <c r="N374" s="19"/>
      <c r="O374" s="17">
        <f t="shared" si="347"/>
        <v>1863958</v>
      </c>
      <c r="P374" s="19">
        <v>2197126</v>
      </c>
      <c r="Q374" s="19"/>
      <c r="R374" s="16">
        <f t="shared" si="359"/>
        <v>2197126</v>
      </c>
      <c r="S374" s="19"/>
      <c r="T374" s="16">
        <f t="shared" si="309"/>
        <v>2197126</v>
      </c>
      <c r="U374" s="16">
        <v>2686135</v>
      </c>
      <c r="V374" s="19"/>
      <c r="W374" s="18">
        <f t="shared" si="376"/>
        <v>2686135</v>
      </c>
    </row>
    <row r="375" spans="1:23" ht="31.5" x14ac:dyDescent="0.25">
      <c r="A375" s="10" t="s">
        <v>155</v>
      </c>
      <c r="B375" s="8" t="s">
        <v>98</v>
      </c>
      <c r="C375" s="9" t="s">
        <v>8</v>
      </c>
      <c r="D375" s="9" t="s">
        <v>68</v>
      </c>
      <c r="E375" s="9" t="s">
        <v>296</v>
      </c>
      <c r="F375" s="8"/>
      <c r="G375" s="19">
        <f>G376</f>
        <v>2902473</v>
      </c>
      <c r="H375" s="19">
        <f>H376</f>
        <v>0</v>
      </c>
      <c r="I375" s="17">
        <f t="shared" si="372"/>
        <v>2902473</v>
      </c>
      <c r="J375" s="19">
        <f>J376</f>
        <v>0</v>
      </c>
      <c r="K375" s="17">
        <f t="shared" si="355"/>
        <v>2902473</v>
      </c>
      <c r="L375" s="19">
        <f>L376</f>
        <v>0</v>
      </c>
      <c r="M375" s="17">
        <f t="shared" si="346"/>
        <v>2902473</v>
      </c>
      <c r="N375" s="19">
        <f>N376</f>
        <v>0</v>
      </c>
      <c r="O375" s="17">
        <f t="shared" si="347"/>
        <v>2902473</v>
      </c>
      <c r="P375" s="19">
        <f t="shared" ref="P375:S376" si="377">P376</f>
        <v>2902473</v>
      </c>
      <c r="Q375" s="19">
        <f t="shared" si="377"/>
        <v>0</v>
      </c>
      <c r="R375" s="16">
        <f t="shared" si="359"/>
        <v>2902473</v>
      </c>
      <c r="S375" s="19">
        <f t="shared" si="377"/>
        <v>0</v>
      </c>
      <c r="T375" s="16">
        <f t="shared" si="309"/>
        <v>2902473</v>
      </c>
      <c r="U375" s="16">
        <f t="shared" ref="U375:V376" si="378">U376</f>
        <v>2902473</v>
      </c>
      <c r="V375" s="19">
        <f t="shared" si="378"/>
        <v>0</v>
      </c>
      <c r="W375" s="18">
        <f t="shared" si="376"/>
        <v>2902473</v>
      </c>
    </row>
    <row r="376" spans="1:23" ht="31.5" x14ac:dyDescent="0.25">
      <c r="A376" s="3" t="s">
        <v>70</v>
      </c>
      <c r="B376" s="8" t="s">
        <v>98</v>
      </c>
      <c r="C376" s="9" t="s">
        <v>8</v>
      </c>
      <c r="D376" s="9" t="s">
        <v>68</v>
      </c>
      <c r="E376" s="9" t="s">
        <v>296</v>
      </c>
      <c r="F376" s="8">
        <v>300</v>
      </c>
      <c r="G376" s="19">
        <f>G377</f>
        <v>2902473</v>
      </c>
      <c r="H376" s="19">
        <f>H377</f>
        <v>0</v>
      </c>
      <c r="I376" s="17">
        <f t="shared" si="372"/>
        <v>2902473</v>
      </c>
      <c r="J376" s="19">
        <f>J377</f>
        <v>0</v>
      </c>
      <c r="K376" s="17">
        <f t="shared" si="355"/>
        <v>2902473</v>
      </c>
      <c r="L376" s="19">
        <f>L377</f>
        <v>0</v>
      </c>
      <c r="M376" s="17">
        <f t="shared" si="346"/>
        <v>2902473</v>
      </c>
      <c r="N376" s="19">
        <f>N377</f>
        <v>0</v>
      </c>
      <c r="O376" s="17">
        <f t="shared" si="347"/>
        <v>2902473</v>
      </c>
      <c r="P376" s="19">
        <f t="shared" si="377"/>
        <v>2902473</v>
      </c>
      <c r="Q376" s="19">
        <f t="shared" si="377"/>
        <v>0</v>
      </c>
      <c r="R376" s="16">
        <f t="shared" si="359"/>
        <v>2902473</v>
      </c>
      <c r="S376" s="19">
        <f t="shared" si="377"/>
        <v>0</v>
      </c>
      <c r="T376" s="16">
        <f t="shared" si="309"/>
        <v>2902473</v>
      </c>
      <c r="U376" s="16">
        <f t="shared" si="378"/>
        <v>2902473</v>
      </c>
      <c r="V376" s="19">
        <f t="shared" si="378"/>
        <v>0</v>
      </c>
      <c r="W376" s="18">
        <f t="shared" si="376"/>
        <v>2902473</v>
      </c>
    </row>
    <row r="377" spans="1:23" ht="47.25" x14ac:dyDescent="0.25">
      <c r="A377" s="10" t="s">
        <v>71</v>
      </c>
      <c r="B377" s="8" t="s">
        <v>98</v>
      </c>
      <c r="C377" s="9" t="s">
        <v>8</v>
      </c>
      <c r="D377" s="9" t="s">
        <v>68</v>
      </c>
      <c r="E377" s="9" t="s">
        <v>296</v>
      </c>
      <c r="F377" s="8" t="s">
        <v>72</v>
      </c>
      <c r="G377" s="19">
        <v>2902473</v>
      </c>
      <c r="H377" s="19"/>
      <c r="I377" s="17">
        <f t="shared" si="372"/>
        <v>2902473</v>
      </c>
      <c r="J377" s="19"/>
      <c r="K377" s="17">
        <f t="shared" si="355"/>
        <v>2902473</v>
      </c>
      <c r="L377" s="19"/>
      <c r="M377" s="17">
        <f t="shared" si="346"/>
        <v>2902473</v>
      </c>
      <c r="N377" s="19"/>
      <c r="O377" s="17">
        <f t="shared" si="347"/>
        <v>2902473</v>
      </c>
      <c r="P377" s="19">
        <v>2902473</v>
      </c>
      <c r="Q377" s="19"/>
      <c r="R377" s="16">
        <f t="shared" si="359"/>
        <v>2902473</v>
      </c>
      <c r="S377" s="19"/>
      <c r="T377" s="16">
        <f t="shared" ref="T377:T425" si="379">R377+S377</f>
        <v>2902473</v>
      </c>
      <c r="U377" s="16">
        <v>2902473</v>
      </c>
      <c r="V377" s="19"/>
      <c r="W377" s="18">
        <f t="shared" si="376"/>
        <v>2902473</v>
      </c>
    </row>
    <row r="378" spans="1:23" ht="110.25" x14ac:dyDescent="0.25">
      <c r="A378" s="10" t="s">
        <v>297</v>
      </c>
      <c r="B378" s="8" t="s">
        <v>98</v>
      </c>
      <c r="C378" s="9" t="s">
        <v>8</v>
      </c>
      <c r="D378" s="9" t="s">
        <v>68</v>
      </c>
      <c r="E378" s="9" t="s">
        <v>298</v>
      </c>
      <c r="F378" s="8"/>
      <c r="G378" s="19">
        <f>G379</f>
        <v>11282700</v>
      </c>
      <c r="H378" s="19">
        <f>H379</f>
        <v>0</v>
      </c>
      <c r="I378" s="17">
        <f t="shared" si="372"/>
        <v>11282700</v>
      </c>
      <c r="J378" s="19">
        <f>J379</f>
        <v>0</v>
      </c>
      <c r="K378" s="17">
        <f t="shared" si="355"/>
        <v>11282700</v>
      </c>
      <c r="L378" s="19">
        <f>L379</f>
        <v>0</v>
      </c>
      <c r="M378" s="17">
        <f t="shared" si="346"/>
        <v>11282700</v>
      </c>
      <c r="N378" s="19">
        <f>N379</f>
        <v>0</v>
      </c>
      <c r="O378" s="17">
        <f t="shared" si="347"/>
        <v>11282700</v>
      </c>
      <c r="P378" s="19">
        <f t="shared" ref="P378:S379" si="380">P379</f>
        <v>11282700</v>
      </c>
      <c r="Q378" s="19">
        <f t="shared" si="380"/>
        <v>0</v>
      </c>
      <c r="R378" s="16">
        <f t="shared" si="359"/>
        <v>11282700</v>
      </c>
      <c r="S378" s="19">
        <f t="shared" si="380"/>
        <v>0</v>
      </c>
      <c r="T378" s="16">
        <f t="shared" si="379"/>
        <v>11282700</v>
      </c>
      <c r="U378" s="16">
        <f t="shared" ref="U378:V379" si="381">U379</f>
        <v>11282700</v>
      </c>
      <c r="V378" s="19">
        <f t="shared" si="381"/>
        <v>0</v>
      </c>
      <c r="W378" s="18">
        <f t="shared" si="376"/>
        <v>11282700</v>
      </c>
    </row>
    <row r="379" spans="1:23" ht="47.25" x14ac:dyDescent="0.25">
      <c r="A379" s="10" t="s">
        <v>130</v>
      </c>
      <c r="B379" s="8" t="s">
        <v>98</v>
      </c>
      <c r="C379" s="9" t="s">
        <v>8</v>
      </c>
      <c r="D379" s="9" t="s">
        <v>68</v>
      </c>
      <c r="E379" s="9" t="s">
        <v>298</v>
      </c>
      <c r="F379" s="8">
        <v>400</v>
      </c>
      <c r="G379" s="19">
        <f>G380</f>
        <v>11282700</v>
      </c>
      <c r="H379" s="19">
        <f>H380</f>
        <v>0</v>
      </c>
      <c r="I379" s="17">
        <f t="shared" si="372"/>
        <v>11282700</v>
      </c>
      <c r="J379" s="19">
        <f>J380</f>
        <v>0</v>
      </c>
      <c r="K379" s="17">
        <f t="shared" si="355"/>
        <v>11282700</v>
      </c>
      <c r="L379" s="19">
        <f>L380</f>
        <v>0</v>
      </c>
      <c r="M379" s="17">
        <f t="shared" si="346"/>
        <v>11282700</v>
      </c>
      <c r="N379" s="19">
        <f>N380</f>
        <v>0</v>
      </c>
      <c r="O379" s="17">
        <f t="shared" si="347"/>
        <v>11282700</v>
      </c>
      <c r="P379" s="19">
        <f t="shared" si="380"/>
        <v>11282700</v>
      </c>
      <c r="Q379" s="19">
        <f t="shared" si="380"/>
        <v>0</v>
      </c>
      <c r="R379" s="16">
        <f t="shared" si="359"/>
        <v>11282700</v>
      </c>
      <c r="S379" s="19">
        <f t="shared" si="380"/>
        <v>0</v>
      </c>
      <c r="T379" s="16">
        <f t="shared" si="379"/>
        <v>11282700</v>
      </c>
      <c r="U379" s="16">
        <f t="shared" si="381"/>
        <v>11282700</v>
      </c>
      <c r="V379" s="19">
        <f t="shared" si="381"/>
        <v>0</v>
      </c>
      <c r="W379" s="18">
        <f t="shared" si="376"/>
        <v>11282700</v>
      </c>
    </row>
    <row r="380" spans="1:23" ht="42" customHeight="1" x14ac:dyDescent="0.25">
      <c r="A380" s="10" t="s">
        <v>131</v>
      </c>
      <c r="B380" s="8" t="s">
        <v>98</v>
      </c>
      <c r="C380" s="9" t="s">
        <v>8</v>
      </c>
      <c r="D380" s="9" t="s">
        <v>68</v>
      </c>
      <c r="E380" s="9" t="s">
        <v>298</v>
      </c>
      <c r="F380" s="8" t="s">
        <v>132</v>
      </c>
      <c r="G380" s="19">
        <v>11282700</v>
      </c>
      <c r="H380" s="19"/>
      <c r="I380" s="17">
        <f t="shared" si="372"/>
        <v>11282700</v>
      </c>
      <c r="J380" s="19"/>
      <c r="K380" s="17">
        <f t="shared" si="355"/>
        <v>11282700</v>
      </c>
      <c r="L380" s="19"/>
      <c r="M380" s="17">
        <f t="shared" si="346"/>
        <v>11282700</v>
      </c>
      <c r="N380" s="19"/>
      <c r="O380" s="17">
        <f t="shared" si="347"/>
        <v>11282700</v>
      </c>
      <c r="P380" s="19">
        <v>11282700</v>
      </c>
      <c r="Q380" s="19"/>
      <c r="R380" s="16">
        <f t="shared" si="359"/>
        <v>11282700</v>
      </c>
      <c r="S380" s="19"/>
      <c r="T380" s="16">
        <f t="shared" si="379"/>
        <v>11282700</v>
      </c>
      <c r="U380" s="16">
        <v>11282700</v>
      </c>
      <c r="V380" s="19"/>
      <c r="W380" s="18">
        <f t="shared" si="376"/>
        <v>11282700</v>
      </c>
    </row>
    <row r="381" spans="1:23" ht="31.5" x14ac:dyDescent="0.25">
      <c r="A381" s="10" t="s">
        <v>156</v>
      </c>
      <c r="B381" s="8" t="s">
        <v>98</v>
      </c>
      <c r="C381" s="9" t="s">
        <v>8</v>
      </c>
      <c r="D381" s="9" t="s">
        <v>84</v>
      </c>
      <c r="E381" s="9"/>
      <c r="F381" s="8"/>
      <c r="G381" s="19">
        <f>G382+G387+G390+G393+G396</f>
        <v>1163360</v>
      </c>
      <c r="H381" s="19">
        <f>H382+H387+H390+H393+H396</f>
        <v>5000</v>
      </c>
      <c r="I381" s="17">
        <f t="shared" si="372"/>
        <v>1168360</v>
      </c>
      <c r="J381" s="19">
        <f>J382+J387+J390+J393+J396</f>
        <v>25000</v>
      </c>
      <c r="K381" s="17">
        <f t="shared" si="355"/>
        <v>1193360</v>
      </c>
      <c r="L381" s="19">
        <f>L382+L387+L390+L393+L396</f>
        <v>0</v>
      </c>
      <c r="M381" s="17">
        <f t="shared" si="346"/>
        <v>1193360</v>
      </c>
      <c r="N381" s="19">
        <f>N382+N387+N390+N393+N396</f>
        <v>0</v>
      </c>
      <c r="O381" s="17">
        <f t="shared" si="347"/>
        <v>1193360</v>
      </c>
      <c r="P381" s="19">
        <f t="shared" ref="P381:Q381" si="382">P382+P387+P390+P393+P396</f>
        <v>1174360</v>
      </c>
      <c r="Q381" s="19">
        <f t="shared" si="382"/>
        <v>0</v>
      </c>
      <c r="R381" s="16">
        <f t="shared" si="359"/>
        <v>1174360</v>
      </c>
      <c r="S381" s="19">
        <f t="shared" ref="S381" si="383">S382+S387+S390+S393+S396</f>
        <v>0</v>
      </c>
      <c r="T381" s="16">
        <f t="shared" si="379"/>
        <v>1174360</v>
      </c>
      <c r="U381" s="16">
        <f t="shared" ref="U381:V381" si="384">U382+U387+U390+U393+U396</f>
        <v>1174360</v>
      </c>
      <c r="V381" s="19">
        <f t="shared" si="384"/>
        <v>0</v>
      </c>
      <c r="W381" s="18">
        <f t="shared" si="376"/>
        <v>1174360</v>
      </c>
    </row>
    <row r="382" spans="1:23" ht="141.75" x14ac:dyDescent="0.25">
      <c r="A382" s="10" t="s">
        <v>294</v>
      </c>
      <c r="B382" s="8" t="s">
        <v>98</v>
      </c>
      <c r="C382" s="9" t="s">
        <v>8</v>
      </c>
      <c r="D382" s="9" t="s">
        <v>84</v>
      </c>
      <c r="E382" s="9" t="s">
        <v>299</v>
      </c>
      <c r="F382" s="8"/>
      <c r="G382" s="19">
        <f>G383+G385</f>
        <v>1044360</v>
      </c>
      <c r="H382" s="19">
        <f>H383+H385</f>
        <v>0</v>
      </c>
      <c r="I382" s="17">
        <f t="shared" si="372"/>
        <v>1044360</v>
      </c>
      <c r="J382" s="19">
        <f>J383+J385</f>
        <v>0</v>
      </c>
      <c r="K382" s="17">
        <f t="shared" si="355"/>
        <v>1044360</v>
      </c>
      <c r="L382" s="19">
        <f>L383+L385</f>
        <v>0</v>
      </c>
      <c r="M382" s="17">
        <f t="shared" si="346"/>
        <v>1044360</v>
      </c>
      <c r="N382" s="19">
        <f>N383+N385</f>
        <v>0</v>
      </c>
      <c r="O382" s="17">
        <f t="shared" si="347"/>
        <v>1044360</v>
      </c>
      <c r="P382" s="19">
        <f t="shared" ref="P382:Q382" si="385">P383+P385</f>
        <v>1044360</v>
      </c>
      <c r="Q382" s="19">
        <f t="shared" si="385"/>
        <v>0</v>
      </c>
      <c r="R382" s="16">
        <f t="shared" si="359"/>
        <v>1044360</v>
      </c>
      <c r="S382" s="19">
        <f t="shared" ref="S382" si="386">S383+S385</f>
        <v>0</v>
      </c>
      <c r="T382" s="16">
        <f t="shared" si="379"/>
        <v>1044360</v>
      </c>
      <c r="U382" s="16">
        <f t="shared" ref="U382:V382" si="387">U383+U385</f>
        <v>1044360</v>
      </c>
      <c r="V382" s="19">
        <f t="shared" si="387"/>
        <v>0</v>
      </c>
      <c r="W382" s="18">
        <f t="shared" si="376"/>
        <v>1044360</v>
      </c>
    </row>
    <row r="383" spans="1:23" ht="110.25" x14ac:dyDescent="0.25">
      <c r="A383" s="3" t="s">
        <v>23</v>
      </c>
      <c r="B383" s="8" t="s">
        <v>98</v>
      </c>
      <c r="C383" s="9" t="s">
        <v>8</v>
      </c>
      <c r="D383" s="9" t="s">
        <v>84</v>
      </c>
      <c r="E383" s="9" t="s">
        <v>299</v>
      </c>
      <c r="F383" s="8">
        <v>100</v>
      </c>
      <c r="G383" s="19">
        <f>G384</f>
        <v>633200</v>
      </c>
      <c r="H383" s="19">
        <f>H384</f>
        <v>0</v>
      </c>
      <c r="I383" s="17">
        <f t="shared" si="372"/>
        <v>633200</v>
      </c>
      <c r="J383" s="19">
        <f>J384</f>
        <v>0</v>
      </c>
      <c r="K383" s="17">
        <f t="shared" si="355"/>
        <v>633200</v>
      </c>
      <c r="L383" s="19">
        <f>L384</f>
        <v>0</v>
      </c>
      <c r="M383" s="17">
        <f t="shared" si="346"/>
        <v>633200</v>
      </c>
      <c r="N383" s="19">
        <f>N384</f>
        <v>0</v>
      </c>
      <c r="O383" s="17">
        <f t="shared" si="347"/>
        <v>633200</v>
      </c>
      <c r="P383" s="19">
        <f t="shared" ref="P383:S383" si="388">P384</f>
        <v>658533</v>
      </c>
      <c r="Q383" s="19">
        <f t="shared" si="388"/>
        <v>0</v>
      </c>
      <c r="R383" s="16">
        <f t="shared" si="359"/>
        <v>658533</v>
      </c>
      <c r="S383" s="19">
        <f t="shared" si="388"/>
        <v>0</v>
      </c>
      <c r="T383" s="16">
        <f t="shared" si="379"/>
        <v>658533</v>
      </c>
      <c r="U383" s="16">
        <f t="shared" ref="U383:V383" si="389">U384</f>
        <v>684874</v>
      </c>
      <c r="V383" s="19">
        <f t="shared" si="389"/>
        <v>0</v>
      </c>
      <c r="W383" s="18">
        <f t="shared" si="376"/>
        <v>684874</v>
      </c>
    </row>
    <row r="384" spans="1:23" ht="47.25" x14ac:dyDescent="0.25">
      <c r="A384" s="10" t="s">
        <v>24</v>
      </c>
      <c r="B384" s="8" t="s">
        <v>98</v>
      </c>
      <c r="C384" s="9" t="s">
        <v>8</v>
      </c>
      <c r="D384" s="9" t="s">
        <v>84</v>
      </c>
      <c r="E384" s="9" t="s">
        <v>299</v>
      </c>
      <c r="F384" s="8" t="s">
        <v>25</v>
      </c>
      <c r="G384" s="19">
        <v>633200</v>
      </c>
      <c r="H384" s="19"/>
      <c r="I384" s="17">
        <f t="shared" si="372"/>
        <v>633200</v>
      </c>
      <c r="J384" s="19"/>
      <c r="K384" s="17">
        <f t="shared" si="355"/>
        <v>633200</v>
      </c>
      <c r="L384" s="19"/>
      <c r="M384" s="17">
        <f t="shared" si="346"/>
        <v>633200</v>
      </c>
      <c r="N384" s="19"/>
      <c r="O384" s="17">
        <f t="shared" si="347"/>
        <v>633200</v>
      </c>
      <c r="P384" s="19">
        <v>658533</v>
      </c>
      <c r="Q384" s="19"/>
      <c r="R384" s="16">
        <f t="shared" si="359"/>
        <v>658533</v>
      </c>
      <c r="S384" s="19"/>
      <c r="T384" s="16">
        <f t="shared" si="379"/>
        <v>658533</v>
      </c>
      <c r="U384" s="16">
        <v>684874</v>
      </c>
      <c r="V384" s="19"/>
      <c r="W384" s="18">
        <f t="shared" si="376"/>
        <v>684874</v>
      </c>
    </row>
    <row r="385" spans="1:23" ht="47.25" x14ac:dyDescent="0.25">
      <c r="A385" s="3" t="s">
        <v>29</v>
      </c>
      <c r="B385" s="8" t="s">
        <v>98</v>
      </c>
      <c r="C385" s="9" t="s">
        <v>8</v>
      </c>
      <c r="D385" s="9" t="s">
        <v>84</v>
      </c>
      <c r="E385" s="9" t="s">
        <v>299</v>
      </c>
      <c r="F385" s="8">
        <v>200</v>
      </c>
      <c r="G385" s="19">
        <f>G386</f>
        <v>411160</v>
      </c>
      <c r="H385" s="19">
        <f>H386</f>
        <v>0</v>
      </c>
      <c r="I385" s="17">
        <f t="shared" si="372"/>
        <v>411160</v>
      </c>
      <c r="J385" s="19">
        <f>J386</f>
        <v>0</v>
      </c>
      <c r="K385" s="17">
        <f t="shared" si="355"/>
        <v>411160</v>
      </c>
      <c r="L385" s="19">
        <f>L386</f>
        <v>0</v>
      </c>
      <c r="M385" s="17">
        <f t="shared" si="346"/>
        <v>411160</v>
      </c>
      <c r="N385" s="19">
        <f>N386</f>
        <v>0</v>
      </c>
      <c r="O385" s="17">
        <f t="shared" si="347"/>
        <v>411160</v>
      </c>
      <c r="P385" s="19">
        <f t="shared" ref="P385:S385" si="390">P386</f>
        <v>385827</v>
      </c>
      <c r="Q385" s="19">
        <f t="shared" si="390"/>
        <v>0</v>
      </c>
      <c r="R385" s="16">
        <f t="shared" si="359"/>
        <v>385827</v>
      </c>
      <c r="S385" s="19">
        <f t="shared" si="390"/>
        <v>0</v>
      </c>
      <c r="T385" s="16">
        <f t="shared" si="379"/>
        <v>385827</v>
      </c>
      <c r="U385" s="16">
        <f t="shared" ref="U385:V385" si="391">U386</f>
        <v>359486</v>
      </c>
      <c r="V385" s="19">
        <f t="shared" si="391"/>
        <v>0</v>
      </c>
      <c r="W385" s="18">
        <f t="shared" si="376"/>
        <v>359486</v>
      </c>
    </row>
    <row r="386" spans="1:23" ht="47.25" x14ac:dyDescent="0.25">
      <c r="A386" s="10" t="s">
        <v>30</v>
      </c>
      <c r="B386" s="8" t="s">
        <v>98</v>
      </c>
      <c r="C386" s="9" t="s">
        <v>8</v>
      </c>
      <c r="D386" s="9" t="s">
        <v>84</v>
      </c>
      <c r="E386" s="9" t="s">
        <v>299</v>
      </c>
      <c r="F386" s="8" t="s">
        <v>31</v>
      </c>
      <c r="G386" s="19">
        <v>411160</v>
      </c>
      <c r="H386" s="19"/>
      <c r="I386" s="17">
        <f t="shared" si="372"/>
        <v>411160</v>
      </c>
      <c r="J386" s="19"/>
      <c r="K386" s="17">
        <f t="shared" si="355"/>
        <v>411160</v>
      </c>
      <c r="L386" s="19"/>
      <c r="M386" s="17">
        <f t="shared" si="346"/>
        <v>411160</v>
      </c>
      <c r="N386" s="19"/>
      <c r="O386" s="17">
        <f t="shared" si="347"/>
        <v>411160</v>
      </c>
      <c r="P386" s="19">
        <v>385827</v>
      </c>
      <c r="Q386" s="19"/>
      <c r="R386" s="16">
        <f t="shared" si="359"/>
        <v>385827</v>
      </c>
      <c r="S386" s="19"/>
      <c r="T386" s="16">
        <f t="shared" si="379"/>
        <v>385827</v>
      </c>
      <c r="U386" s="16">
        <v>359486</v>
      </c>
      <c r="V386" s="19"/>
      <c r="W386" s="18">
        <f t="shared" si="376"/>
        <v>359486</v>
      </c>
    </row>
    <row r="387" spans="1:23" ht="141.75" x14ac:dyDescent="0.25">
      <c r="A387" s="10" t="s">
        <v>152</v>
      </c>
      <c r="B387" s="8" t="s">
        <v>98</v>
      </c>
      <c r="C387" s="9" t="s">
        <v>8</v>
      </c>
      <c r="D387" s="9" t="s">
        <v>84</v>
      </c>
      <c r="E387" s="9" t="s">
        <v>300</v>
      </c>
      <c r="F387" s="8"/>
      <c r="G387" s="19">
        <f>G388</f>
        <v>91000</v>
      </c>
      <c r="H387" s="19">
        <f>H388</f>
        <v>0</v>
      </c>
      <c r="I387" s="17">
        <f t="shared" si="372"/>
        <v>91000</v>
      </c>
      <c r="J387" s="19">
        <f>J388</f>
        <v>0</v>
      </c>
      <c r="K387" s="17">
        <f t="shared" si="355"/>
        <v>91000</v>
      </c>
      <c r="L387" s="19">
        <f>L388</f>
        <v>0</v>
      </c>
      <c r="M387" s="17">
        <f t="shared" si="346"/>
        <v>91000</v>
      </c>
      <c r="N387" s="19">
        <f>N388</f>
        <v>0</v>
      </c>
      <c r="O387" s="17">
        <f t="shared" si="347"/>
        <v>91000</v>
      </c>
      <c r="P387" s="19">
        <f t="shared" ref="P387:S388" si="392">P388</f>
        <v>102000</v>
      </c>
      <c r="Q387" s="19">
        <f t="shared" si="392"/>
        <v>0</v>
      </c>
      <c r="R387" s="16">
        <f t="shared" si="359"/>
        <v>102000</v>
      </c>
      <c r="S387" s="19">
        <f t="shared" si="392"/>
        <v>0</v>
      </c>
      <c r="T387" s="16">
        <f t="shared" si="379"/>
        <v>102000</v>
      </c>
      <c r="U387" s="16">
        <f t="shared" ref="U387:V388" si="393">U388</f>
        <v>102000</v>
      </c>
      <c r="V387" s="19">
        <f t="shared" si="393"/>
        <v>0</v>
      </c>
      <c r="W387" s="18">
        <f t="shared" si="376"/>
        <v>102000</v>
      </c>
    </row>
    <row r="388" spans="1:23" ht="47.25" x14ac:dyDescent="0.25">
      <c r="A388" s="3" t="s">
        <v>29</v>
      </c>
      <c r="B388" s="8" t="s">
        <v>98</v>
      </c>
      <c r="C388" s="9" t="s">
        <v>8</v>
      </c>
      <c r="D388" s="9" t="s">
        <v>84</v>
      </c>
      <c r="E388" s="9" t="s">
        <v>300</v>
      </c>
      <c r="F388" s="8">
        <v>200</v>
      </c>
      <c r="G388" s="19">
        <f>G389</f>
        <v>91000</v>
      </c>
      <c r="H388" s="19">
        <f>H389</f>
        <v>0</v>
      </c>
      <c r="I388" s="17">
        <f t="shared" si="372"/>
        <v>91000</v>
      </c>
      <c r="J388" s="19">
        <f>J389</f>
        <v>0</v>
      </c>
      <c r="K388" s="17">
        <f t="shared" si="355"/>
        <v>91000</v>
      </c>
      <c r="L388" s="19">
        <f>L389</f>
        <v>0</v>
      </c>
      <c r="M388" s="17">
        <f t="shared" si="346"/>
        <v>91000</v>
      </c>
      <c r="N388" s="19">
        <f>N389</f>
        <v>0</v>
      </c>
      <c r="O388" s="17">
        <f t="shared" si="347"/>
        <v>91000</v>
      </c>
      <c r="P388" s="19">
        <f t="shared" si="392"/>
        <v>102000</v>
      </c>
      <c r="Q388" s="19">
        <f t="shared" si="392"/>
        <v>0</v>
      </c>
      <c r="R388" s="16">
        <f t="shared" si="359"/>
        <v>102000</v>
      </c>
      <c r="S388" s="19">
        <f t="shared" si="392"/>
        <v>0</v>
      </c>
      <c r="T388" s="16">
        <f t="shared" si="379"/>
        <v>102000</v>
      </c>
      <c r="U388" s="16">
        <f t="shared" si="393"/>
        <v>102000</v>
      </c>
      <c r="V388" s="19">
        <f t="shared" si="393"/>
        <v>0</v>
      </c>
      <c r="W388" s="18">
        <f t="shared" si="376"/>
        <v>102000</v>
      </c>
    </row>
    <row r="389" spans="1:23" ht="47.25" x14ac:dyDescent="0.25">
      <c r="A389" s="10" t="s">
        <v>30</v>
      </c>
      <c r="B389" s="8" t="s">
        <v>98</v>
      </c>
      <c r="C389" s="9" t="s">
        <v>8</v>
      </c>
      <c r="D389" s="9" t="s">
        <v>84</v>
      </c>
      <c r="E389" s="9" t="s">
        <v>300</v>
      </c>
      <c r="F389" s="8" t="s">
        <v>31</v>
      </c>
      <c r="G389" s="19">
        <v>91000</v>
      </c>
      <c r="H389" s="19"/>
      <c r="I389" s="17">
        <f t="shared" si="372"/>
        <v>91000</v>
      </c>
      <c r="J389" s="19"/>
      <c r="K389" s="17">
        <f t="shared" si="355"/>
        <v>91000</v>
      </c>
      <c r="L389" s="19"/>
      <c r="M389" s="17">
        <f t="shared" si="346"/>
        <v>91000</v>
      </c>
      <c r="N389" s="19"/>
      <c r="O389" s="17">
        <f t="shared" si="347"/>
        <v>91000</v>
      </c>
      <c r="P389" s="19">
        <v>102000</v>
      </c>
      <c r="Q389" s="19"/>
      <c r="R389" s="16">
        <f t="shared" si="359"/>
        <v>102000</v>
      </c>
      <c r="S389" s="19"/>
      <c r="T389" s="16">
        <f t="shared" si="379"/>
        <v>102000</v>
      </c>
      <c r="U389" s="16">
        <v>102000</v>
      </c>
      <c r="V389" s="19"/>
      <c r="W389" s="18">
        <f t="shared" si="376"/>
        <v>102000</v>
      </c>
    </row>
    <row r="390" spans="1:23" ht="47.25" x14ac:dyDescent="0.25">
      <c r="A390" s="10" t="s">
        <v>157</v>
      </c>
      <c r="B390" s="8" t="s">
        <v>98</v>
      </c>
      <c r="C390" s="9" t="s">
        <v>8</v>
      </c>
      <c r="D390" s="9" t="s">
        <v>84</v>
      </c>
      <c r="E390" s="9" t="s">
        <v>301</v>
      </c>
      <c r="F390" s="8"/>
      <c r="G390" s="19">
        <f>G391</f>
        <v>8000</v>
      </c>
      <c r="H390" s="19">
        <f>H391</f>
        <v>0</v>
      </c>
      <c r="I390" s="17">
        <f t="shared" si="372"/>
        <v>8000</v>
      </c>
      <c r="J390" s="19">
        <f>J391</f>
        <v>0</v>
      </c>
      <c r="K390" s="17">
        <f t="shared" si="355"/>
        <v>8000</v>
      </c>
      <c r="L390" s="19">
        <f>L391</f>
        <v>0</v>
      </c>
      <c r="M390" s="17">
        <f t="shared" si="346"/>
        <v>8000</v>
      </c>
      <c r="N390" s="19">
        <f>N391</f>
        <v>0</v>
      </c>
      <c r="O390" s="17">
        <f t="shared" si="347"/>
        <v>8000</v>
      </c>
      <c r="P390" s="19">
        <f t="shared" ref="P390:S391" si="394">P391</f>
        <v>8000</v>
      </c>
      <c r="Q390" s="19">
        <f t="shared" si="394"/>
        <v>0</v>
      </c>
      <c r="R390" s="16">
        <f t="shared" si="359"/>
        <v>8000</v>
      </c>
      <c r="S390" s="19">
        <f t="shared" si="394"/>
        <v>0</v>
      </c>
      <c r="T390" s="16">
        <f t="shared" si="379"/>
        <v>8000</v>
      </c>
      <c r="U390" s="16">
        <f t="shared" ref="U390:V391" si="395">U391</f>
        <v>8000</v>
      </c>
      <c r="V390" s="19">
        <f t="shared" si="395"/>
        <v>0</v>
      </c>
      <c r="W390" s="18">
        <f t="shared" si="376"/>
        <v>8000</v>
      </c>
    </row>
    <row r="391" spans="1:23" ht="47.25" x14ac:dyDescent="0.25">
      <c r="A391" s="3" t="s">
        <v>29</v>
      </c>
      <c r="B391" s="8" t="s">
        <v>98</v>
      </c>
      <c r="C391" s="9" t="s">
        <v>8</v>
      </c>
      <c r="D391" s="9" t="s">
        <v>84</v>
      </c>
      <c r="E391" s="9" t="s">
        <v>301</v>
      </c>
      <c r="F391" s="8">
        <v>200</v>
      </c>
      <c r="G391" s="19">
        <f>G392</f>
        <v>8000</v>
      </c>
      <c r="H391" s="19">
        <f>H392</f>
        <v>0</v>
      </c>
      <c r="I391" s="17">
        <f t="shared" si="372"/>
        <v>8000</v>
      </c>
      <c r="J391" s="19">
        <f>J392</f>
        <v>0</v>
      </c>
      <c r="K391" s="17">
        <f t="shared" si="355"/>
        <v>8000</v>
      </c>
      <c r="L391" s="19">
        <f>L392</f>
        <v>0</v>
      </c>
      <c r="M391" s="17">
        <f t="shared" si="346"/>
        <v>8000</v>
      </c>
      <c r="N391" s="19">
        <f>N392</f>
        <v>0</v>
      </c>
      <c r="O391" s="17">
        <f t="shared" si="347"/>
        <v>8000</v>
      </c>
      <c r="P391" s="19">
        <f t="shared" si="394"/>
        <v>8000</v>
      </c>
      <c r="Q391" s="19">
        <f t="shared" si="394"/>
        <v>0</v>
      </c>
      <c r="R391" s="16">
        <f t="shared" si="359"/>
        <v>8000</v>
      </c>
      <c r="S391" s="19">
        <f t="shared" si="394"/>
        <v>0</v>
      </c>
      <c r="T391" s="16">
        <f t="shared" si="379"/>
        <v>8000</v>
      </c>
      <c r="U391" s="16">
        <f t="shared" si="395"/>
        <v>8000</v>
      </c>
      <c r="V391" s="19">
        <f t="shared" si="395"/>
        <v>0</v>
      </c>
      <c r="W391" s="18">
        <f t="shared" si="376"/>
        <v>8000</v>
      </c>
    </row>
    <row r="392" spans="1:23" ht="47.25" x14ac:dyDescent="0.25">
      <c r="A392" s="10" t="s">
        <v>30</v>
      </c>
      <c r="B392" s="8" t="s">
        <v>98</v>
      </c>
      <c r="C392" s="9" t="s">
        <v>8</v>
      </c>
      <c r="D392" s="9" t="s">
        <v>84</v>
      </c>
      <c r="E392" s="9" t="s">
        <v>301</v>
      </c>
      <c r="F392" s="8" t="s">
        <v>31</v>
      </c>
      <c r="G392" s="19">
        <v>8000</v>
      </c>
      <c r="H392" s="19"/>
      <c r="I392" s="17">
        <f t="shared" si="372"/>
        <v>8000</v>
      </c>
      <c r="J392" s="19"/>
      <c r="K392" s="17">
        <f t="shared" si="355"/>
        <v>8000</v>
      </c>
      <c r="L392" s="19"/>
      <c r="M392" s="17">
        <f t="shared" si="346"/>
        <v>8000</v>
      </c>
      <c r="N392" s="19"/>
      <c r="O392" s="17">
        <f t="shared" si="347"/>
        <v>8000</v>
      </c>
      <c r="P392" s="19">
        <v>8000</v>
      </c>
      <c r="Q392" s="19"/>
      <c r="R392" s="16">
        <f t="shared" si="359"/>
        <v>8000</v>
      </c>
      <c r="S392" s="19"/>
      <c r="T392" s="16">
        <f t="shared" si="379"/>
        <v>8000</v>
      </c>
      <c r="U392" s="16">
        <v>8000</v>
      </c>
      <c r="V392" s="19"/>
      <c r="W392" s="18">
        <f t="shared" si="376"/>
        <v>8000</v>
      </c>
    </row>
    <row r="393" spans="1:23" ht="31.5" x14ac:dyDescent="0.25">
      <c r="A393" s="10" t="s">
        <v>158</v>
      </c>
      <c r="B393" s="8" t="s">
        <v>98</v>
      </c>
      <c r="C393" s="9" t="s">
        <v>8</v>
      </c>
      <c r="D393" s="9" t="s">
        <v>84</v>
      </c>
      <c r="E393" s="9" t="s">
        <v>302</v>
      </c>
      <c r="F393" s="8"/>
      <c r="G393" s="19">
        <f>G394</f>
        <v>20000</v>
      </c>
      <c r="H393" s="19">
        <f>H394</f>
        <v>0</v>
      </c>
      <c r="I393" s="17">
        <f t="shared" si="372"/>
        <v>20000</v>
      </c>
      <c r="J393" s="19">
        <f>J394</f>
        <v>0</v>
      </c>
      <c r="K393" s="17">
        <f t="shared" si="355"/>
        <v>20000</v>
      </c>
      <c r="L393" s="19">
        <f>L394</f>
        <v>0</v>
      </c>
      <c r="M393" s="17">
        <f t="shared" si="346"/>
        <v>20000</v>
      </c>
      <c r="N393" s="19">
        <f>N394</f>
        <v>0</v>
      </c>
      <c r="O393" s="17">
        <f t="shared" si="347"/>
        <v>20000</v>
      </c>
      <c r="P393" s="19">
        <f t="shared" ref="P393:S394" si="396">P394</f>
        <v>20000</v>
      </c>
      <c r="Q393" s="19">
        <f t="shared" si="396"/>
        <v>0</v>
      </c>
      <c r="R393" s="16">
        <f t="shared" si="359"/>
        <v>20000</v>
      </c>
      <c r="S393" s="19">
        <f t="shared" si="396"/>
        <v>0</v>
      </c>
      <c r="T393" s="16">
        <f t="shared" si="379"/>
        <v>20000</v>
      </c>
      <c r="U393" s="16">
        <f t="shared" ref="U393:V394" si="397">U394</f>
        <v>20000</v>
      </c>
      <c r="V393" s="19">
        <f t="shared" si="397"/>
        <v>0</v>
      </c>
      <c r="W393" s="18">
        <f t="shared" si="376"/>
        <v>20000</v>
      </c>
    </row>
    <row r="394" spans="1:23" ht="47.25" x14ac:dyDescent="0.25">
      <c r="A394" s="3" t="s">
        <v>29</v>
      </c>
      <c r="B394" s="8" t="s">
        <v>98</v>
      </c>
      <c r="C394" s="9" t="s">
        <v>8</v>
      </c>
      <c r="D394" s="9" t="s">
        <v>84</v>
      </c>
      <c r="E394" s="9" t="s">
        <v>302</v>
      </c>
      <c r="F394" s="8">
        <v>200</v>
      </c>
      <c r="G394" s="19">
        <f>G395</f>
        <v>20000</v>
      </c>
      <c r="H394" s="19">
        <f>H395</f>
        <v>0</v>
      </c>
      <c r="I394" s="17">
        <f t="shared" si="372"/>
        <v>20000</v>
      </c>
      <c r="J394" s="19">
        <f>J395</f>
        <v>0</v>
      </c>
      <c r="K394" s="17">
        <f t="shared" si="355"/>
        <v>20000</v>
      </c>
      <c r="L394" s="19">
        <f>L395</f>
        <v>0</v>
      </c>
      <c r="M394" s="17">
        <f t="shared" si="346"/>
        <v>20000</v>
      </c>
      <c r="N394" s="19">
        <f>N395</f>
        <v>0</v>
      </c>
      <c r="O394" s="17">
        <f t="shared" si="347"/>
        <v>20000</v>
      </c>
      <c r="P394" s="19">
        <f t="shared" si="396"/>
        <v>20000</v>
      </c>
      <c r="Q394" s="19">
        <f t="shared" si="396"/>
        <v>0</v>
      </c>
      <c r="R394" s="16">
        <f t="shared" si="359"/>
        <v>20000</v>
      </c>
      <c r="S394" s="19">
        <f t="shared" si="396"/>
        <v>0</v>
      </c>
      <c r="T394" s="16">
        <f t="shared" si="379"/>
        <v>20000</v>
      </c>
      <c r="U394" s="16">
        <f t="shared" si="397"/>
        <v>20000</v>
      </c>
      <c r="V394" s="19">
        <f t="shared" si="397"/>
        <v>0</v>
      </c>
      <c r="W394" s="18">
        <f t="shared" si="376"/>
        <v>20000</v>
      </c>
    </row>
    <row r="395" spans="1:23" ht="47.25" x14ac:dyDescent="0.25">
      <c r="A395" s="10" t="s">
        <v>30</v>
      </c>
      <c r="B395" s="8" t="s">
        <v>98</v>
      </c>
      <c r="C395" s="9" t="s">
        <v>8</v>
      </c>
      <c r="D395" s="9" t="s">
        <v>84</v>
      </c>
      <c r="E395" s="9" t="s">
        <v>302</v>
      </c>
      <c r="F395" s="8" t="s">
        <v>31</v>
      </c>
      <c r="G395" s="19">
        <v>20000</v>
      </c>
      <c r="H395" s="19"/>
      <c r="I395" s="17">
        <f t="shared" si="372"/>
        <v>20000</v>
      </c>
      <c r="J395" s="19"/>
      <c r="K395" s="17">
        <f t="shared" si="355"/>
        <v>20000</v>
      </c>
      <c r="L395" s="19"/>
      <c r="M395" s="17">
        <f t="shared" si="346"/>
        <v>20000</v>
      </c>
      <c r="N395" s="19"/>
      <c r="O395" s="17">
        <f t="shared" si="347"/>
        <v>20000</v>
      </c>
      <c r="P395" s="19">
        <v>20000</v>
      </c>
      <c r="Q395" s="19"/>
      <c r="R395" s="16">
        <f t="shared" si="359"/>
        <v>20000</v>
      </c>
      <c r="S395" s="19"/>
      <c r="T395" s="16">
        <f t="shared" si="379"/>
        <v>20000</v>
      </c>
      <c r="U395" s="16">
        <v>20000</v>
      </c>
      <c r="V395" s="19"/>
      <c r="W395" s="18">
        <f t="shared" si="376"/>
        <v>20000</v>
      </c>
    </row>
    <row r="396" spans="1:23" ht="31.5" x14ac:dyDescent="0.25">
      <c r="A396" s="10" t="s">
        <v>86</v>
      </c>
      <c r="B396" s="8" t="s">
        <v>98</v>
      </c>
      <c r="C396" s="9" t="s">
        <v>8</v>
      </c>
      <c r="D396" s="9" t="s">
        <v>84</v>
      </c>
      <c r="E396" s="9" t="s">
        <v>244</v>
      </c>
      <c r="F396" s="8"/>
      <c r="G396" s="19">
        <f>G397</f>
        <v>0</v>
      </c>
      <c r="H396" s="19">
        <f>H397</f>
        <v>5000</v>
      </c>
      <c r="I396" s="17">
        <f t="shared" si="372"/>
        <v>5000</v>
      </c>
      <c r="J396" s="19">
        <f>J397</f>
        <v>25000</v>
      </c>
      <c r="K396" s="17">
        <f t="shared" si="355"/>
        <v>30000</v>
      </c>
      <c r="L396" s="19">
        <f>L397</f>
        <v>0</v>
      </c>
      <c r="M396" s="17">
        <f t="shared" si="346"/>
        <v>30000</v>
      </c>
      <c r="N396" s="19">
        <f>N397</f>
        <v>0</v>
      </c>
      <c r="O396" s="17">
        <f t="shared" si="347"/>
        <v>30000</v>
      </c>
      <c r="P396" s="19">
        <f t="shared" ref="P396:S397" si="398">P397</f>
        <v>0</v>
      </c>
      <c r="Q396" s="19">
        <f t="shared" si="398"/>
        <v>0</v>
      </c>
      <c r="R396" s="16">
        <f t="shared" si="359"/>
        <v>0</v>
      </c>
      <c r="S396" s="19">
        <f t="shared" si="398"/>
        <v>0</v>
      </c>
      <c r="T396" s="16">
        <f t="shared" si="379"/>
        <v>0</v>
      </c>
      <c r="U396" s="16">
        <f t="shared" ref="U396:V397" si="399">U397</f>
        <v>0</v>
      </c>
      <c r="V396" s="19">
        <f t="shared" si="399"/>
        <v>0</v>
      </c>
      <c r="W396" s="18">
        <f t="shared" si="376"/>
        <v>0</v>
      </c>
    </row>
    <row r="397" spans="1:23" ht="31.5" x14ac:dyDescent="0.25">
      <c r="A397" s="3" t="s">
        <v>70</v>
      </c>
      <c r="B397" s="8" t="s">
        <v>98</v>
      </c>
      <c r="C397" s="9" t="s">
        <v>8</v>
      </c>
      <c r="D397" s="9" t="s">
        <v>84</v>
      </c>
      <c r="E397" s="9" t="s">
        <v>244</v>
      </c>
      <c r="F397" s="8">
        <v>300</v>
      </c>
      <c r="G397" s="19">
        <f>G398</f>
        <v>0</v>
      </c>
      <c r="H397" s="19">
        <f>H398</f>
        <v>5000</v>
      </c>
      <c r="I397" s="17">
        <f t="shared" si="372"/>
        <v>5000</v>
      </c>
      <c r="J397" s="19">
        <f>J398</f>
        <v>25000</v>
      </c>
      <c r="K397" s="17">
        <f t="shared" si="355"/>
        <v>30000</v>
      </c>
      <c r="L397" s="19">
        <f>L398</f>
        <v>0</v>
      </c>
      <c r="M397" s="17">
        <f t="shared" si="346"/>
        <v>30000</v>
      </c>
      <c r="N397" s="19">
        <f>N398</f>
        <v>0</v>
      </c>
      <c r="O397" s="17">
        <f t="shared" si="347"/>
        <v>30000</v>
      </c>
      <c r="P397" s="19">
        <f t="shared" si="398"/>
        <v>0</v>
      </c>
      <c r="Q397" s="19">
        <f t="shared" si="398"/>
        <v>0</v>
      </c>
      <c r="R397" s="16">
        <f t="shared" si="359"/>
        <v>0</v>
      </c>
      <c r="S397" s="19">
        <f t="shared" si="398"/>
        <v>0</v>
      </c>
      <c r="T397" s="16">
        <f t="shared" si="379"/>
        <v>0</v>
      </c>
      <c r="U397" s="16">
        <f t="shared" si="399"/>
        <v>0</v>
      </c>
      <c r="V397" s="19">
        <f t="shared" si="399"/>
        <v>0</v>
      </c>
      <c r="W397" s="18">
        <f t="shared" si="376"/>
        <v>0</v>
      </c>
    </row>
    <row r="398" spans="1:23" ht="47.25" x14ac:dyDescent="0.25">
      <c r="A398" s="10" t="s">
        <v>71</v>
      </c>
      <c r="B398" s="8" t="s">
        <v>98</v>
      </c>
      <c r="C398" s="9" t="s">
        <v>8</v>
      </c>
      <c r="D398" s="9" t="s">
        <v>84</v>
      </c>
      <c r="E398" s="9" t="s">
        <v>244</v>
      </c>
      <c r="F398" s="8" t="s">
        <v>72</v>
      </c>
      <c r="G398" s="19">
        <v>0</v>
      </c>
      <c r="H398" s="19">
        <v>5000</v>
      </c>
      <c r="I398" s="17">
        <f t="shared" si="372"/>
        <v>5000</v>
      </c>
      <c r="J398" s="19">
        <v>25000</v>
      </c>
      <c r="K398" s="17">
        <f t="shared" si="355"/>
        <v>30000</v>
      </c>
      <c r="L398" s="19"/>
      <c r="M398" s="17">
        <f t="shared" si="346"/>
        <v>30000</v>
      </c>
      <c r="N398" s="19"/>
      <c r="O398" s="17">
        <f t="shared" si="347"/>
        <v>30000</v>
      </c>
      <c r="P398" s="19">
        <v>0</v>
      </c>
      <c r="Q398" s="19">
        <v>0</v>
      </c>
      <c r="R398" s="16">
        <f t="shared" si="359"/>
        <v>0</v>
      </c>
      <c r="S398" s="19">
        <v>0</v>
      </c>
      <c r="T398" s="16">
        <f t="shared" si="379"/>
        <v>0</v>
      </c>
      <c r="U398" s="16">
        <v>0</v>
      </c>
      <c r="V398" s="19">
        <v>0</v>
      </c>
      <c r="W398" s="18">
        <f t="shared" si="376"/>
        <v>0</v>
      </c>
    </row>
    <row r="399" spans="1:23" ht="15.75" x14ac:dyDescent="0.25">
      <c r="A399" s="10" t="s">
        <v>159</v>
      </c>
      <c r="B399" s="8" t="s">
        <v>98</v>
      </c>
      <c r="C399" s="9" t="s">
        <v>9</v>
      </c>
      <c r="D399" s="9"/>
      <c r="E399" s="9"/>
      <c r="F399" s="8"/>
      <c r="G399" s="19">
        <f>G400+G407</f>
        <v>11649647</v>
      </c>
      <c r="H399" s="19">
        <f t="shared" ref="H399:V399" si="400">H400+H407</f>
        <v>0</v>
      </c>
      <c r="I399" s="17">
        <f t="shared" si="372"/>
        <v>11649647</v>
      </c>
      <c r="J399" s="19">
        <f t="shared" ref="J399:L399" si="401">J400+J407</f>
        <v>0</v>
      </c>
      <c r="K399" s="17">
        <f t="shared" si="355"/>
        <v>11649647</v>
      </c>
      <c r="L399" s="19">
        <f t="shared" si="401"/>
        <v>0</v>
      </c>
      <c r="M399" s="17">
        <f t="shared" si="346"/>
        <v>11649647</v>
      </c>
      <c r="N399" s="19">
        <f t="shared" ref="N399:O399" si="402">N400+N407</f>
        <v>0</v>
      </c>
      <c r="O399" s="17">
        <f t="shared" si="347"/>
        <v>11649647</v>
      </c>
      <c r="P399" s="19">
        <f t="shared" si="400"/>
        <v>16374840</v>
      </c>
      <c r="Q399" s="19">
        <f t="shared" si="400"/>
        <v>0</v>
      </c>
      <c r="R399" s="16">
        <f t="shared" si="359"/>
        <v>16374840</v>
      </c>
      <c r="S399" s="19">
        <f t="shared" ref="S399" si="403">S400+S407</f>
        <v>0</v>
      </c>
      <c r="T399" s="16">
        <f t="shared" si="379"/>
        <v>16374840</v>
      </c>
      <c r="U399" s="16">
        <f t="shared" si="400"/>
        <v>8989900</v>
      </c>
      <c r="V399" s="19">
        <f t="shared" si="400"/>
        <v>0</v>
      </c>
      <c r="W399" s="18">
        <f t="shared" si="376"/>
        <v>8989900</v>
      </c>
    </row>
    <row r="400" spans="1:23" ht="15.75" x14ac:dyDescent="0.25">
      <c r="A400" s="10" t="s">
        <v>160</v>
      </c>
      <c r="B400" s="8" t="s">
        <v>98</v>
      </c>
      <c r="C400" s="9" t="s">
        <v>9</v>
      </c>
      <c r="D400" s="9" t="s">
        <v>19</v>
      </c>
      <c r="E400" s="9"/>
      <c r="F400" s="8"/>
      <c r="G400" s="19">
        <f>G401+G404</f>
        <v>11230647</v>
      </c>
      <c r="H400" s="19">
        <f>H401+H404</f>
        <v>0</v>
      </c>
      <c r="I400" s="17">
        <f t="shared" si="372"/>
        <v>11230647</v>
      </c>
      <c r="J400" s="19">
        <f>J401+J404</f>
        <v>0</v>
      </c>
      <c r="K400" s="17">
        <f t="shared" si="355"/>
        <v>11230647</v>
      </c>
      <c r="L400" s="19">
        <f>L401+L404</f>
        <v>0</v>
      </c>
      <c r="M400" s="17">
        <f t="shared" si="346"/>
        <v>11230647</v>
      </c>
      <c r="N400" s="19">
        <f>N401+N404</f>
        <v>0</v>
      </c>
      <c r="O400" s="17">
        <f t="shared" si="347"/>
        <v>11230647</v>
      </c>
      <c r="P400" s="19">
        <f t="shared" ref="P400:Q400" si="404">P401+P404</f>
        <v>16155840</v>
      </c>
      <c r="Q400" s="19">
        <f t="shared" si="404"/>
        <v>0</v>
      </c>
      <c r="R400" s="16">
        <f t="shared" si="359"/>
        <v>16155840</v>
      </c>
      <c r="S400" s="19">
        <f t="shared" ref="S400" si="405">S401+S404</f>
        <v>0</v>
      </c>
      <c r="T400" s="16">
        <f t="shared" si="379"/>
        <v>16155840</v>
      </c>
      <c r="U400" s="16">
        <f t="shared" ref="U400:V400" si="406">U401+U404</f>
        <v>8770900</v>
      </c>
      <c r="V400" s="19">
        <f t="shared" si="406"/>
        <v>0</v>
      </c>
      <c r="W400" s="18">
        <f t="shared" si="376"/>
        <v>8770900</v>
      </c>
    </row>
    <row r="401" spans="1:23" ht="31.5" x14ac:dyDescent="0.25">
      <c r="A401" s="10" t="s">
        <v>161</v>
      </c>
      <c r="B401" s="8" t="s">
        <v>98</v>
      </c>
      <c r="C401" s="9" t="s">
        <v>9</v>
      </c>
      <c r="D401" s="9" t="s">
        <v>19</v>
      </c>
      <c r="E401" s="9" t="s">
        <v>303</v>
      </c>
      <c r="F401" s="8"/>
      <c r="G401" s="19">
        <f>G402</f>
        <v>11230647</v>
      </c>
      <c r="H401" s="19">
        <f>H402</f>
        <v>0</v>
      </c>
      <c r="I401" s="17">
        <f t="shared" si="372"/>
        <v>11230647</v>
      </c>
      <c r="J401" s="19">
        <f>J402</f>
        <v>0</v>
      </c>
      <c r="K401" s="17">
        <f t="shared" si="355"/>
        <v>11230647</v>
      </c>
      <c r="L401" s="19">
        <f>L402</f>
        <v>0</v>
      </c>
      <c r="M401" s="17">
        <f t="shared" si="346"/>
        <v>11230647</v>
      </c>
      <c r="N401" s="19">
        <f>N402</f>
        <v>0</v>
      </c>
      <c r="O401" s="17">
        <f t="shared" si="347"/>
        <v>11230647</v>
      </c>
      <c r="P401" s="19">
        <f t="shared" ref="P401:S402" si="407">P402</f>
        <v>8770800</v>
      </c>
      <c r="Q401" s="19">
        <f t="shared" si="407"/>
        <v>0</v>
      </c>
      <c r="R401" s="16">
        <f t="shared" si="359"/>
        <v>8770800</v>
      </c>
      <c r="S401" s="19">
        <f t="shared" si="407"/>
        <v>0</v>
      </c>
      <c r="T401" s="16">
        <f t="shared" si="379"/>
        <v>8770800</v>
      </c>
      <c r="U401" s="16">
        <f t="shared" ref="U401:V402" si="408">U402</f>
        <v>8770900</v>
      </c>
      <c r="V401" s="19">
        <f t="shared" si="408"/>
        <v>0</v>
      </c>
      <c r="W401" s="18">
        <f t="shared" si="376"/>
        <v>8770900</v>
      </c>
    </row>
    <row r="402" spans="1:23" ht="63" x14ac:dyDescent="0.25">
      <c r="A402" s="3" t="s">
        <v>42</v>
      </c>
      <c r="B402" s="8" t="s">
        <v>98</v>
      </c>
      <c r="C402" s="9" t="s">
        <v>9</v>
      </c>
      <c r="D402" s="9" t="s">
        <v>19</v>
      </c>
      <c r="E402" s="9" t="s">
        <v>303</v>
      </c>
      <c r="F402" s="8">
        <v>600</v>
      </c>
      <c r="G402" s="19">
        <f>G403</f>
        <v>11230647</v>
      </c>
      <c r="H402" s="19">
        <f>H403</f>
        <v>0</v>
      </c>
      <c r="I402" s="17">
        <f t="shared" si="372"/>
        <v>11230647</v>
      </c>
      <c r="J402" s="19">
        <f>J403</f>
        <v>0</v>
      </c>
      <c r="K402" s="17">
        <f t="shared" si="355"/>
        <v>11230647</v>
      </c>
      <c r="L402" s="19">
        <f>L403</f>
        <v>0</v>
      </c>
      <c r="M402" s="17">
        <f t="shared" si="346"/>
        <v>11230647</v>
      </c>
      <c r="N402" s="19">
        <f>N403</f>
        <v>0</v>
      </c>
      <c r="O402" s="17">
        <f t="shared" si="347"/>
        <v>11230647</v>
      </c>
      <c r="P402" s="19">
        <f t="shared" si="407"/>
        <v>8770800</v>
      </c>
      <c r="Q402" s="19">
        <f t="shared" si="407"/>
        <v>0</v>
      </c>
      <c r="R402" s="16">
        <f t="shared" si="359"/>
        <v>8770800</v>
      </c>
      <c r="S402" s="19">
        <f t="shared" si="407"/>
        <v>0</v>
      </c>
      <c r="T402" s="16">
        <f t="shared" si="379"/>
        <v>8770800</v>
      </c>
      <c r="U402" s="16">
        <f t="shared" si="408"/>
        <v>8770900</v>
      </c>
      <c r="V402" s="19">
        <f t="shared" si="408"/>
        <v>0</v>
      </c>
      <c r="W402" s="18">
        <f t="shared" si="376"/>
        <v>8770900</v>
      </c>
    </row>
    <row r="403" spans="1:23" ht="15.75" x14ac:dyDescent="0.25">
      <c r="A403" s="10" t="s">
        <v>162</v>
      </c>
      <c r="B403" s="8" t="s">
        <v>98</v>
      </c>
      <c r="C403" s="9" t="s">
        <v>9</v>
      </c>
      <c r="D403" s="9" t="s">
        <v>19</v>
      </c>
      <c r="E403" s="9" t="s">
        <v>303</v>
      </c>
      <c r="F403" s="8" t="s">
        <v>163</v>
      </c>
      <c r="G403" s="19">
        <v>11230647</v>
      </c>
      <c r="H403" s="19"/>
      <c r="I403" s="17">
        <f t="shared" si="372"/>
        <v>11230647</v>
      </c>
      <c r="J403" s="19"/>
      <c r="K403" s="17">
        <f t="shared" si="355"/>
        <v>11230647</v>
      </c>
      <c r="L403" s="19"/>
      <c r="M403" s="17">
        <f t="shared" si="346"/>
        <v>11230647</v>
      </c>
      <c r="N403" s="19"/>
      <c r="O403" s="17">
        <f t="shared" si="347"/>
        <v>11230647</v>
      </c>
      <c r="P403" s="19">
        <v>8770800</v>
      </c>
      <c r="Q403" s="19"/>
      <c r="R403" s="16">
        <f t="shared" si="359"/>
        <v>8770800</v>
      </c>
      <c r="S403" s="19"/>
      <c r="T403" s="16">
        <f t="shared" si="379"/>
        <v>8770800</v>
      </c>
      <c r="U403" s="16">
        <v>8770900</v>
      </c>
      <c r="V403" s="19"/>
      <c r="W403" s="18">
        <f t="shared" si="376"/>
        <v>8770900</v>
      </c>
    </row>
    <row r="404" spans="1:23" ht="63" x14ac:dyDescent="0.25">
      <c r="A404" s="10" t="s">
        <v>200</v>
      </c>
      <c r="B404" s="8" t="s">
        <v>98</v>
      </c>
      <c r="C404" s="9" t="s">
        <v>9</v>
      </c>
      <c r="D404" s="9" t="s">
        <v>19</v>
      </c>
      <c r="E404" s="9" t="s">
        <v>304</v>
      </c>
      <c r="F404" s="8"/>
      <c r="G404" s="19">
        <f>G405</f>
        <v>0</v>
      </c>
      <c r="H404" s="19">
        <f>H405</f>
        <v>0</v>
      </c>
      <c r="I404" s="17">
        <f t="shared" si="372"/>
        <v>0</v>
      </c>
      <c r="J404" s="19">
        <f>J405</f>
        <v>0</v>
      </c>
      <c r="K404" s="17">
        <f t="shared" si="355"/>
        <v>0</v>
      </c>
      <c r="L404" s="19">
        <f>L405</f>
        <v>0</v>
      </c>
      <c r="M404" s="17">
        <f t="shared" si="346"/>
        <v>0</v>
      </c>
      <c r="N404" s="19">
        <f>N405</f>
        <v>0</v>
      </c>
      <c r="O404" s="17">
        <f t="shared" si="347"/>
        <v>0</v>
      </c>
      <c r="P404" s="19">
        <f t="shared" ref="P404:S405" si="409">P405</f>
        <v>7385040</v>
      </c>
      <c r="Q404" s="19">
        <f t="shared" si="409"/>
        <v>0</v>
      </c>
      <c r="R404" s="16">
        <f t="shared" si="359"/>
        <v>7385040</v>
      </c>
      <c r="S404" s="19">
        <f t="shared" si="409"/>
        <v>0</v>
      </c>
      <c r="T404" s="16">
        <f t="shared" si="379"/>
        <v>7385040</v>
      </c>
      <c r="U404" s="16">
        <f t="shared" ref="U404:V405" si="410">U405</f>
        <v>0</v>
      </c>
      <c r="V404" s="19">
        <f t="shared" si="410"/>
        <v>0</v>
      </c>
      <c r="W404" s="18">
        <f t="shared" si="376"/>
        <v>0</v>
      </c>
    </row>
    <row r="405" spans="1:23" ht="47.25" x14ac:dyDescent="0.25">
      <c r="A405" s="10" t="s">
        <v>130</v>
      </c>
      <c r="B405" s="8" t="s">
        <v>98</v>
      </c>
      <c r="C405" s="9" t="s">
        <v>9</v>
      </c>
      <c r="D405" s="9" t="s">
        <v>19</v>
      </c>
      <c r="E405" s="9" t="s">
        <v>304</v>
      </c>
      <c r="F405" s="8">
        <v>400</v>
      </c>
      <c r="G405" s="19">
        <f>G406</f>
        <v>0</v>
      </c>
      <c r="H405" s="19">
        <f>H406</f>
        <v>0</v>
      </c>
      <c r="I405" s="17">
        <f t="shared" si="372"/>
        <v>0</v>
      </c>
      <c r="J405" s="19">
        <f>J406</f>
        <v>0</v>
      </c>
      <c r="K405" s="17">
        <f t="shared" si="355"/>
        <v>0</v>
      </c>
      <c r="L405" s="19">
        <f>L406</f>
        <v>0</v>
      </c>
      <c r="M405" s="17">
        <f t="shared" si="346"/>
        <v>0</v>
      </c>
      <c r="N405" s="19">
        <f>N406</f>
        <v>0</v>
      </c>
      <c r="O405" s="17">
        <f t="shared" si="347"/>
        <v>0</v>
      </c>
      <c r="P405" s="19">
        <f t="shared" si="409"/>
        <v>7385040</v>
      </c>
      <c r="Q405" s="19">
        <f t="shared" si="409"/>
        <v>0</v>
      </c>
      <c r="R405" s="16">
        <f t="shared" si="359"/>
        <v>7385040</v>
      </c>
      <c r="S405" s="19">
        <f t="shared" si="409"/>
        <v>0</v>
      </c>
      <c r="T405" s="16">
        <f t="shared" si="379"/>
        <v>7385040</v>
      </c>
      <c r="U405" s="16">
        <f t="shared" si="410"/>
        <v>0</v>
      </c>
      <c r="V405" s="19">
        <f t="shared" si="410"/>
        <v>0</v>
      </c>
      <c r="W405" s="18">
        <f t="shared" si="376"/>
        <v>0</v>
      </c>
    </row>
    <row r="406" spans="1:23" ht="15.75" x14ac:dyDescent="0.25">
      <c r="A406" s="10" t="s">
        <v>131</v>
      </c>
      <c r="B406" s="8" t="s">
        <v>98</v>
      </c>
      <c r="C406" s="9" t="s">
        <v>9</v>
      </c>
      <c r="D406" s="9" t="s">
        <v>19</v>
      </c>
      <c r="E406" s="9" t="s">
        <v>304</v>
      </c>
      <c r="F406" s="8" t="s">
        <v>132</v>
      </c>
      <c r="G406" s="19">
        <v>0</v>
      </c>
      <c r="H406" s="19">
        <v>0</v>
      </c>
      <c r="I406" s="17">
        <f t="shared" si="372"/>
        <v>0</v>
      </c>
      <c r="J406" s="19">
        <v>0</v>
      </c>
      <c r="K406" s="17">
        <f t="shared" si="355"/>
        <v>0</v>
      </c>
      <c r="L406" s="19">
        <v>0</v>
      </c>
      <c r="M406" s="17">
        <f t="shared" si="346"/>
        <v>0</v>
      </c>
      <c r="N406" s="19">
        <v>0</v>
      </c>
      <c r="O406" s="17">
        <f t="shared" si="347"/>
        <v>0</v>
      </c>
      <c r="P406" s="19">
        <v>7385040</v>
      </c>
      <c r="Q406" s="19"/>
      <c r="R406" s="16">
        <f t="shared" si="359"/>
        <v>7385040</v>
      </c>
      <c r="S406" s="19"/>
      <c r="T406" s="16">
        <f t="shared" si="379"/>
        <v>7385040</v>
      </c>
      <c r="U406" s="16">
        <v>0</v>
      </c>
      <c r="V406" s="19">
        <v>0</v>
      </c>
      <c r="W406" s="18">
        <f t="shared" si="376"/>
        <v>0</v>
      </c>
    </row>
    <row r="407" spans="1:23" ht="15.75" x14ac:dyDescent="0.25">
      <c r="A407" s="10" t="s">
        <v>164</v>
      </c>
      <c r="B407" s="8" t="s">
        <v>98</v>
      </c>
      <c r="C407" s="9" t="s">
        <v>9</v>
      </c>
      <c r="D407" s="9" t="s">
        <v>21</v>
      </c>
      <c r="E407" s="9"/>
      <c r="F407" s="8"/>
      <c r="G407" s="19">
        <f t="shared" ref="G407:N409" si="411">G408</f>
        <v>419000</v>
      </c>
      <c r="H407" s="19">
        <f t="shared" si="411"/>
        <v>0</v>
      </c>
      <c r="I407" s="17">
        <f t="shared" si="372"/>
        <v>419000</v>
      </c>
      <c r="J407" s="19">
        <f t="shared" si="411"/>
        <v>0</v>
      </c>
      <c r="K407" s="17">
        <f t="shared" si="355"/>
        <v>419000</v>
      </c>
      <c r="L407" s="19">
        <f t="shared" si="411"/>
        <v>0</v>
      </c>
      <c r="M407" s="17">
        <f t="shared" si="346"/>
        <v>419000</v>
      </c>
      <c r="N407" s="19">
        <f t="shared" si="411"/>
        <v>0</v>
      </c>
      <c r="O407" s="17">
        <f t="shared" si="347"/>
        <v>419000</v>
      </c>
      <c r="P407" s="19">
        <f t="shared" ref="P407:S409" si="412">P408</f>
        <v>219000</v>
      </c>
      <c r="Q407" s="19">
        <f t="shared" si="412"/>
        <v>0</v>
      </c>
      <c r="R407" s="16">
        <f t="shared" si="359"/>
        <v>219000</v>
      </c>
      <c r="S407" s="19">
        <f t="shared" si="412"/>
        <v>0</v>
      </c>
      <c r="T407" s="16">
        <f t="shared" si="379"/>
        <v>219000</v>
      </c>
      <c r="U407" s="16">
        <f t="shared" ref="U407:V409" si="413">U408</f>
        <v>219000</v>
      </c>
      <c r="V407" s="19">
        <f t="shared" si="413"/>
        <v>0</v>
      </c>
      <c r="W407" s="18">
        <f t="shared" si="376"/>
        <v>219000</v>
      </c>
    </row>
    <row r="408" spans="1:23" ht="31.5" x14ac:dyDescent="0.25">
      <c r="A408" s="10" t="s">
        <v>165</v>
      </c>
      <c r="B408" s="8" t="s">
        <v>98</v>
      </c>
      <c r="C408" s="9" t="s">
        <v>9</v>
      </c>
      <c r="D408" s="9" t="s">
        <v>21</v>
      </c>
      <c r="E408" s="9" t="s">
        <v>305</v>
      </c>
      <c r="F408" s="8"/>
      <c r="G408" s="19">
        <f t="shared" si="411"/>
        <v>419000</v>
      </c>
      <c r="H408" s="19">
        <f t="shared" si="411"/>
        <v>0</v>
      </c>
      <c r="I408" s="17">
        <f t="shared" si="372"/>
        <v>419000</v>
      </c>
      <c r="J408" s="19">
        <f t="shared" si="411"/>
        <v>0</v>
      </c>
      <c r="K408" s="17">
        <f t="shared" si="355"/>
        <v>419000</v>
      </c>
      <c r="L408" s="19">
        <f t="shared" si="411"/>
        <v>0</v>
      </c>
      <c r="M408" s="17">
        <f t="shared" si="346"/>
        <v>419000</v>
      </c>
      <c r="N408" s="19">
        <f t="shared" si="411"/>
        <v>0</v>
      </c>
      <c r="O408" s="17">
        <f t="shared" si="347"/>
        <v>419000</v>
      </c>
      <c r="P408" s="19">
        <f t="shared" si="412"/>
        <v>219000</v>
      </c>
      <c r="Q408" s="19">
        <f t="shared" si="412"/>
        <v>0</v>
      </c>
      <c r="R408" s="16">
        <f t="shared" si="359"/>
        <v>219000</v>
      </c>
      <c r="S408" s="19">
        <f t="shared" si="412"/>
        <v>0</v>
      </c>
      <c r="T408" s="16">
        <f t="shared" si="379"/>
        <v>219000</v>
      </c>
      <c r="U408" s="16">
        <f t="shared" si="413"/>
        <v>219000</v>
      </c>
      <c r="V408" s="19">
        <f t="shared" si="413"/>
        <v>0</v>
      </c>
      <c r="W408" s="18">
        <f t="shared" si="376"/>
        <v>219000</v>
      </c>
    </row>
    <row r="409" spans="1:23" ht="47.25" x14ac:dyDescent="0.25">
      <c r="A409" s="3" t="s">
        <v>29</v>
      </c>
      <c r="B409" s="8" t="s">
        <v>98</v>
      </c>
      <c r="C409" s="9" t="s">
        <v>9</v>
      </c>
      <c r="D409" s="9" t="s">
        <v>21</v>
      </c>
      <c r="E409" s="9" t="s">
        <v>305</v>
      </c>
      <c r="F409" s="8">
        <v>200</v>
      </c>
      <c r="G409" s="19">
        <f t="shared" si="411"/>
        <v>419000</v>
      </c>
      <c r="H409" s="19">
        <f t="shared" si="411"/>
        <v>0</v>
      </c>
      <c r="I409" s="17">
        <f t="shared" si="372"/>
        <v>419000</v>
      </c>
      <c r="J409" s="19">
        <f t="shared" si="411"/>
        <v>0</v>
      </c>
      <c r="K409" s="17">
        <f t="shared" si="355"/>
        <v>419000</v>
      </c>
      <c r="L409" s="19">
        <f t="shared" si="411"/>
        <v>0</v>
      </c>
      <c r="M409" s="17">
        <f t="shared" si="346"/>
        <v>419000</v>
      </c>
      <c r="N409" s="19">
        <f t="shared" si="411"/>
        <v>0</v>
      </c>
      <c r="O409" s="17">
        <f t="shared" si="347"/>
        <v>419000</v>
      </c>
      <c r="P409" s="19">
        <f t="shared" si="412"/>
        <v>219000</v>
      </c>
      <c r="Q409" s="19">
        <f t="shared" si="412"/>
        <v>0</v>
      </c>
      <c r="R409" s="16">
        <f t="shared" si="359"/>
        <v>219000</v>
      </c>
      <c r="S409" s="19">
        <f t="shared" si="412"/>
        <v>0</v>
      </c>
      <c r="T409" s="16">
        <f t="shared" si="379"/>
        <v>219000</v>
      </c>
      <c r="U409" s="16">
        <f t="shared" si="413"/>
        <v>219000</v>
      </c>
      <c r="V409" s="19">
        <f t="shared" si="413"/>
        <v>0</v>
      </c>
      <c r="W409" s="18">
        <f t="shared" si="376"/>
        <v>219000</v>
      </c>
    </row>
    <row r="410" spans="1:23" ht="47.25" x14ac:dyDescent="0.25">
      <c r="A410" s="10" t="s">
        <v>30</v>
      </c>
      <c r="B410" s="8" t="s">
        <v>98</v>
      </c>
      <c r="C410" s="9" t="s">
        <v>9</v>
      </c>
      <c r="D410" s="9" t="s">
        <v>21</v>
      </c>
      <c r="E410" s="9" t="s">
        <v>305</v>
      </c>
      <c r="F410" s="8" t="s">
        <v>31</v>
      </c>
      <c r="G410" s="19">
        <v>419000</v>
      </c>
      <c r="H410" s="19"/>
      <c r="I410" s="17">
        <f t="shared" si="372"/>
        <v>419000</v>
      </c>
      <c r="J410" s="19"/>
      <c r="K410" s="17">
        <f t="shared" si="355"/>
        <v>419000</v>
      </c>
      <c r="L410" s="19"/>
      <c r="M410" s="17">
        <f t="shared" si="346"/>
        <v>419000</v>
      </c>
      <c r="N410" s="19"/>
      <c r="O410" s="17">
        <f t="shared" si="347"/>
        <v>419000</v>
      </c>
      <c r="P410" s="19">
        <v>219000</v>
      </c>
      <c r="Q410" s="19"/>
      <c r="R410" s="16">
        <f t="shared" si="359"/>
        <v>219000</v>
      </c>
      <c r="S410" s="19"/>
      <c r="T410" s="16">
        <f t="shared" si="379"/>
        <v>219000</v>
      </c>
      <c r="U410" s="16">
        <v>219000</v>
      </c>
      <c r="V410" s="19"/>
      <c r="W410" s="18">
        <f t="shared" si="376"/>
        <v>219000</v>
      </c>
    </row>
    <row r="411" spans="1:23" ht="31.5" x14ac:dyDescent="0.25">
      <c r="A411" s="11" t="s">
        <v>166</v>
      </c>
      <c r="B411" s="8" t="s">
        <v>167</v>
      </c>
      <c r="C411" s="9"/>
      <c r="D411" s="9"/>
      <c r="E411" s="9"/>
      <c r="F411" s="8"/>
      <c r="G411" s="19">
        <f>G412</f>
        <v>1406221</v>
      </c>
      <c r="H411" s="19">
        <f>H412</f>
        <v>0</v>
      </c>
      <c r="I411" s="17">
        <f t="shared" si="372"/>
        <v>1406221</v>
      </c>
      <c r="J411" s="19">
        <f>J412</f>
        <v>0</v>
      </c>
      <c r="K411" s="17">
        <f t="shared" si="355"/>
        <v>1406221</v>
      </c>
      <c r="L411" s="19">
        <f>L412</f>
        <v>0</v>
      </c>
      <c r="M411" s="17">
        <f t="shared" si="346"/>
        <v>1406221</v>
      </c>
      <c r="N411" s="19">
        <f>N412</f>
        <v>0</v>
      </c>
      <c r="O411" s="17">
        <f t="shared" si="347"/>
        <v>1406221</v>
      </c>
      <c r="P411" s="19">
        <f t="shared" ref="P411:S412" si="414">P412</f>
        <v>1374390</v>
      </c>
      <c r="Q411" s="19">
        <f t="shared" si="414"/>
        <v>0</v>
      </c>
      <c r="R411" s="16">
        <f t="shared" si="359"/>
        <v>1374390</v>
      </c>
      <c r="S411" s="19">
        <f t="shared" si="414"/>
        <v>0</v>
      </c>
      <c r="T411" s="16">
        <f t="shared" si="379"/>
        <v>1374390</v>
      </c>
      <c r="U411" s="16">
        <f t="shared" ref="U411:V412" si="415">U412</f>
        <v>1374390</v>
      </c>
      <c r="V411" s="19">
        <f t="shared" si="415"/>
        <v>0</v>
      </c>
      <c r="W411" s="18">
        <f t="shared" si="376"/>
        <v>1374390</v>
      </c>
    </row>
    <row r="412" spans="1:23" ht="15.75" x14ac:dyDescent="0.25">
      <c r="A412" s="10" t="s">
        <v>18</v>
      </c>
      <c r="B412" s="8" t="s">
        <v>167</v>
      </c>
      <c r="C412" s="9" t="s">
        <v>19</v>
      </c>
      <c r="D412" s="9"/>
      <c r="E412" s="9"/>
      <c r="F412" s="8"/>
      <c r="G412" s="19">
        <f>G413</f>
        <v>1406221</v>
      </c>
      <c r="H412" s="19">
        <f>H413</f>
        <v>0</v>
      </c>
      <c r="I412" s="17">
        <f t="shared" si="372"/>
        <v>1406221</v>
      </c>
      <c r="J412" s="19">
        <f>J413</f>
        <v>0</v>
      </c>
      <c r="K412" s="17">
        <f t="shared" si="355"/>
        <v>1406221</v>
      </c>
      <c r="L412" s="19">
        <f>L413</f>
        <v>0</v>
      </c>
      <c r="M412" s="17">
        <f t="shared" si="346"/>
        <v>1406221</v>
      </c>
      <c r="N412" s="19">
        <f>N413</f>
        <v>0</v>
      </c>
      <c r="O412" s="17">
        <f t="shared" si="347"/>
        <v>1406221</v>
      </c>
      <c r="P412" s="19">
        <f t="shared" si="414"/>
        <v>1374390</v>
      </c>
      <c r="Q412" s="19">
        <f t="shared" si="414"/>
        <v>0</v>
      </c>
      <c r="R412" s="16">
        <f t="shared" si="359"/>
        <v>1374390</v>
      </c>
      <c r="S412" s="19">
        <f t="shared" si="414"/>
        <v>0</v>
      </c>
      <c r="T412" s="16">
        <f t="shared" si="379"/>
        <v>1374390</v>
      </c>
      <c r="U412" s="16">
        <f t="shared" si="415"/>
        <v>1374390</v>
      </c>
      <c r="V412" s="19">
        <f t="shared" si="415"/>
        <v>0</v>
      </c>
      <c r="W412" s="18">
        <f t="shared" si="376"/>
        <v>1374390</v>
      </c>
    </row>
    <row r="413" spans="1:23" ht="78.75" x14ac:dyDescent="0.25">
      <c r="A413" s="10" t="s">
        <v>83</v>
      </c>
      <c r="B413" s="8" t="s">
        <v>167</v>
      </c>
      <c r="C413" s="9" t="s">
        <v>19</v>
      </c>
      <c r="D413" s="9" t="s">
        <v>84</v>
      </c>
      <c r="E413" s="9"/>
      <c r="F413" s="8"/>
      <c r="G413" s="19">
        <f>G414+G419+G422</f>
        <v>1406221</v>
      </c>
      <c r="H413" s="19">
        <f>H414+H419+H422</f>
        <v>0</v>
      </c>
      <c r="I413" s="17">
        <f t="shared" si="372"/>
        <v>1406221</v>
      </c>
      <c r="J413" s="19">
        <f>J414+J419+J422</f>
        <v>0</v>
      </c>
      <c r="K413" s="17">
        <f t="shared" si="355"/>
        <v>1406221</v>
      </c>
      <c r="L413" s="19">
        <f>L414+L419+L422</f>
        <v>0</v>
      </c>
      <c r="M413" s="17">
        <f t="shared" si="346"/>
        <v>1406221</v>
      </c>
      <c r="N413" s="19">
        <f>N414+N419+N422</f>
        <v>0</v>
      </c>
      <c r="O413" s="17">
        <f t="shared" si="347"/>
        <v>1406221</v>
      </c>
      <c r="P413" s="19">
        <f t="shared" ref="P413:Q413" si="416">P414+P419+P422</f>
        <v>1374390</v>
      </c>
      <c r="Q413" s="19">
        <f t="shared" si="416"/>
        <v>0</v>
      </c>
      <c r="R413" s="16">
        <f t="shared" si="359"/>
        <v>1374390</v>
      </c>
      <c r="S413" s="19">
        <f t="shared" ref="S413" si="417">S414+S419+S422</f>
        <v>0</v>
      </c>
      <c r="T413" s="16">
        <f t="shared" si="379"/>
        <v>1374390</v>
      </c>
      <c r="U413" s="16">
        <f t="shared" ref="U413:V413" si="418">U414+U419+U422</f>
        <v>1374390</v>
      </c>
      <c r="V413" s="19">
        <f t="shared" si="418"/>
        <v>0</v>
      </c>
      <c r="W413" s="18">
        <f t="shared" si="376"/>
        <v>1374390</v>
      </c>
    </row>
    <row r="414" spans="1:23" ht="47.25" x14ac:dyDescent="0.25">
      <c r="A414" s="10" t="s">
        <v>28</v>
      </c>
      <c r="B414" s="8" t="s">
        <v>167</v>
      </c>
      <c r="C414" s="9" t="s">
        <v>19</v>
      </c>
      <c r="D414" s="9" t="s">
        <v>84</v>
      </c>
      <c r="E414" s="9" t="s">
        <v>205</v>
      </c>
      <c r="F414" s="8"/>
      <c r="G414" s="19">
        <f>G415+G417</f>
        <v>410299</v>
      </c>
      <c r="H414" s="19">
        <f>H415+H417</f>
        <v>0</v>
      </c>
      <c r="I414" s="17">
        <f t="shared" si="372"/>
        <v>410299</v>
      </c>
      <c r="J414" s="19">
        <f>J415+J417</f>
        <v>0</v>
      </c>
      <c r="K414" s="17">
        <f t="shared" si="355"/>
        <v>410299</v>
      </c>
      <c r="L414" s="19">
        <f>L415+L417</f>
        <v>0</v>
      </c>
      <c r="M414" s="17">
        <f t="shared" si="346"/>
        <v>410299</v>
      </c>
      <c r="N414" s="19">
        <f>N415+N417</f>
        <v>0</v>
      </c>
      <c r="O414" s="17">
        <f t="shared" si="347"/>
        <v>410299</v>
      </c>
      <c r="P414" s="19">
        <f t="shared" ref="P414:Q414" si="419">P415+P417</f>
        <v>378468</v>
      </c>
      <c r="Q414" s="19">
        <f t="shared" si="419"/>
        <v>0</v>
      </c>
      <c r="R414" s="16">
        <f t="shared" si="359"/>
        <v>378468</v>
      </c>
      <c r="S414" s="19">
        <f t="shared" ref="S414" si="420">S415+S417</f>
        <v>0</v>
      </c>
      <c r="T414" s="16">
        <f t="shared" si="379"/>
        <v>378468</v>
      </c>
      <c r="U414" s="16">
        <f t="shared" ref="U414:V414" si="421">U415+U417</f>
        <v>378468</v>
      </c>
      <c r="V414" s="19">
        <f t="shared" si="421"/>
        <v>0</v>
      </c>
      <c r="W414" s="18">
        <f t="shared" si="376"/>
        <v>378468</v>
      </c>
    </row>
    <row r="415" spans="1:23" ht="110.25" x14ac:dyDescent="0.25">
      <c r="A415" s="3" t="s">
        <v>23</v>
      </c>
      <c r="B415" s="8" t="s">
        <v>167</v>
      </c>
      <c r="C415" s="9" t="s">
        <v>19</v>
      </c>
      <c r="D415" s="9" t="s">
        <v>84</v>
      </c>
      <c r="E415" s="9" t="s">
        <v>205</v>
      </c>
      <c r="F415" s="8">
        <v>100</v>
      </c>
      <c r="G415" s="19">
        <f>G416</f>
        <v>378468</v>
      </c>
      <c r="H415" s="19">
        <f>H416</f>
        <v>0</v>
      </c>
      <c r="I415" s="17">
        <f t="shared" si="372"/>
        <v>378468</v>
      </c>
      <c r="J415" s="19">
        <f>J416</f>
        <v>0</v>
      </c>
      <c r="K415" s="17">
        <f t="shared" si="355"/>
        <v>378468</v>
      </c>
      <c r="L415" s="19">
        <f>L416</f>
        <v>0</v>
      </c>
      <c r="M415" s="17">
        <f t="shared" si="346"/>
        <v>378468</v>
      </c>
      <c r="N415" s="19">
        <f>N416</f>
        <v>0</v>
      </c>
      <c r="O415" s="17">
        <f t="shared" si="347"/>
        <v>378468</v>
      </c>
      <c r="P415" s="19">
        <f t="shared" ref="P415:S415" si="422">P416</f>
        <v>378468</v>
      </c>
      <c r="Q415" s="19">
        <f t="shared" si="422"/>
        <v>0</v>
      </c>
      <c r="R415" s="16">
        <f t="shared" si="359"/>
        <v>378468</v>
      </c>
      <c r="S415" s="19">
        <f t="shared" si="422"/>
        <v>0</v>
      </c>
      <c r="T415" s="16">
        <f t="shared" si="379"/>
        <v>378468</v>
      </c>
      <c r="U415" s="16">
        <f t="shared" ref="U415:V415" si="423">U416</f>
        <v>378468</v>
      </c>
      <c r="V415" s="19">
        <f t="shared" si="423"/>
        <v>0</v>
      </c>
      <c r="W415" s="18">
        <f t="shared" si="376"/>
        <v>378468</v>
      </c>
    </row>
    <row r="416" spans="1:23" ht="47.25" x14ac:dyDescent="0.25">
      <c r="A416" s="10" t="s">
        <v>24</v>
      </c>
      <c r="B416" s="8" t="s">
        <v>167</v>
      </c>
      <c r="C416" s="9" t="s">
        <v>19</v>
      </c>
      <c r="D416" s="9" t="s">
        <v>84</v>
      </c>
      <c r="E416" s="9" t="s">
        <v>205</v>
      </c>
      <c r="F416" s="8" t="s">
        <v>25</v>
      </c>
      <c r="G416" s="19">
        <v>378468</v>
      </c>
      <c r="H416" s="19"/>
      <c r="I416" s="17">
        <f t="shared" si="372"/>
        <v>378468</v>
      </c>
      <c r="J416" s="19"/>
      <c r="K416" s="17">
        <f t="shared" si="355"/>
        <v>378468</v>
      </c>
      <c r="L416" s="19"/>
      <c r="M416" s="17">
        <f t="shared" si="346"/>
        <v>378468</v>
      </c>
      <c r="N416" s="19"/>
      <c r="O416" s="17">
        <f t="shared" si="347"/>
        <v>378468</v>
      </c>
      <c r="P416" s="19">
        <v>378468</v>
      </c>
      <c r="Q416" s="19"/>
      <c r="R416" s="16">
        <f t="shared" si="359"/>
        <v>378468</v>
      </c>
      <c r="S416" s="19"/>
      <c r="T416" s="16">
        <f t="shared" si="379"/>
        <v>378468</v>
      </c>
      <c r="U416" s="16">
        <v>378468</v>
      </c>
      <c r="V416" s="19"/>
      <c r="W416" s="18">
        <f t="shared" si="376"/>
        <v>378468</v>
      </c>
    </row>
    <row r="417" spans="1:23" ht="47.25" x14ac:dyDescent="0.25">
      <c r="A417" s="3" t="s">
        <v>29</v>
      </c>
      <c r="B417" s="8" t="s">
        <v>167</v>
      </c>
      <c r="C417" s="9" t="s">
        <v>19</v>
      </c>
      <c r="D417" s="9" t="s">
        <v>84</v>
      </c>
      <c r="E417" s="9" t="s">
        <v>205</v>
      </c>
      <c r="F417" s="8">
        <v>200</v>
      </c>
      <c r="G417" s="19">
        <f>G418</f>
        <v>31831</v>
      </c>
      <c r="H417" s="19">
        <f>H418</f>
        <v>0</v>
      </c>
      <c r="I417" s="17">
        <f t="shared" si="372"/>
        <v>31831</v>
      </c>
      <c r="J417" s="19">
        <f>J418</f>
        <v>0</v>
      </c>
      <c r="K417" s="17">
        <f t="shared" si="355"/>
        <v>31831</v>
      </c>
      <c r="L417" s="19">
        <f>L418</f>
        <v>0</v>
      </c>
      <c r="M417" s="17">
        <f t="shared" si="346"/>
        <v>31831</v>
      </c>
      <c r="N417" s="19">
        <f>N418</f>
        <v>0</v>
      </c>
      <c r="O417" s="17">
        <f t="shared" si="347"/>
        <v>31831</v>
      </c>
      <c r="P417" s="19">
        <f t="shared" ref="P417:S417" si="424">P418</f>
        <v>0</v>
      </c>
      <c r="Q417" s="19">
        <f t="shared" si="424"/>
        <v>0</v>
      </c>
      <c r="R417" s="16">
        <f t="shared" si="359"/>
        <v>0</v>
      </c>
      <c r="S417" s="19">
        <f t="shared" si="424"/>
        <v>0</v>
      </c>
      <c r="T417" s="16">
        <f t="shared" si="379"/>
        <v>0</v>
      </c>
      <c r="U417" s="16">
        <f t="shared" ref="U417:V417" si="425">U418</f>
        <v>0</v>
      </c>
      <c r="V417" s="19">
        <f t="shared" si="425"/>
        <v>0</v>
      </c>
      <c r="W417" s="18">
        <f t="shared" si="376"/>
        <v>0</v>
      </c>
    </row>
    <row r="418" spans="1:23" ht="47.25" x14ac:dyDescent="0.25">
      <c r="A418" s="10" t="s">
        <v>30</v>
      </c>
      <c r="B418" s="8" t="s">
        <v>167</v>
      </c>
      <c r="C418" s="9" t="s">
        <v>19</v>
      </c>
      <c r="D418" s="9" t="s">
        <v>84</v>
      </c>
      <c r="E418" s="9" t="s">
        <v>205</v>
      </c>
      <c r="F418" s="8" t="s">
        <v>31</v>
      </c>
      <c r="G418" s="19">
        <v>31831</v>
      </c>
      <c r="H418" s="19"/>
      <c r="I418" s="17">
        <f t="shared" si="372"/>
        <v>31831</v>
      </c>
      <c r="J418" s="19"/>
      <c r="K418" s="17">
        <f t="shared" si="355"/>
        <v>31831</v>
      </c>
      <c r="L418" s="19"/>
      <c r="M418" s="17">
        <f t="shared" si="346"/>
        <v>31831</v>
      </c>
      <c r="N418" s="19"/>
      <c r="O418" s="17">
        <f t="shared" si="347"/>
        <v>31831</v>
      </c>
      <c r="P418" s="19">
        <v>0</v>
      </c>
      <c r="Q418" s="19">
        <v>0</v>
      </c>
      <c r="R418" s="16">
        <f t="shared" si="359"/>
        <v>0</v>
      </c>
      <c r="S418" s="19">
        <v>0</v>
      </c>
      <c r="T418" s="16">
        <f t="shared" si="379"/>
        <v>0</v>
      </c>
      <c r="U418" s="16">
        <v>0</v>
      </c>
      <c r="V418" s="19">
        <v>0</v>
      </c>
      <c r="W418" s="18">
        <f t="shared" si="376"/>
        <v>0</v>
      </c>
    </row>
    <row r="419" spans="1:23" ht="63" x14ac:dyDescent="0.25">
      <c r="A419" s="10" t="s">
        <v>168</v>
      </c>
      <c r="B419" s="8" t="s">
        <v>167</v>
      </c>
      <c r="C419" s="9" t="s">
        <v>19</v>
      </c>
      <c r="D419" s="9" t="s">
        <v>84</v>
      </c>
      <c r="E419" s="9" t="s">
        <v>306</v>
      </c>
      <c r="F419" s="8"/>
      <c r="G419" s="19">
        <f>G420</f>
        <v>994922</v>
      </c>
      <c r="H419" s="19">
        <f t="shared" ref="H419:V419" si="426">H420</f>
        <v>0</v>
      </c>
      <c r="I419" s="17">
        <f t="shared" si="372"/>
        <v>994922</v>
      </c>
      <c r="J419" s="19">
        <f t="shared" si="426"/>
        <v>0</v>
      </c>
      <c r="K419" s="17">
        <f t="shared" si="355"/>
        <v>994922</v>
      </c>
      <c r="L419" s="19">
        <f t="shared" si="426"/>
        <v>0</v>
      </c>
      <c r="M419" s="17">
        <f t="shared" si="346"/>
        <v>994922</v>
      </c>
      <c r="N419" s="19">
        <f t="shared" si="426"/>
        <v>0</v>
      </c>
      <c r="O419" s="17">
        <f t="shared" si="347"/>
        <v>994922</v>
      </c>
      <c r="P419" s="19">
        <f t="shared" si="426"/>
        <v>994922</v>
      </c>
      <c r="Q419" s="19">
        <f t="shared" si="426"/>
        <v>0</v>
      </c>
      <c r="R419" s="16">
        <f t="shared" si="359"/>
        <v>994922</v>
      </c>
      <c r="S419" s="19">
        <f t="shared" si="426"/>
        <v>0</v>
      </c>
      <c r="T419" s="16">
        <f t="shared" si="379"/>
        <v>994922</v>
      </c>
      <c r="U419" s="16">
        <f t="shared" si="426"/>
        <v>994922</v>
      </c>
      <c r="V419" s="19">
        <f t="shared" si="426"/>
        <v>0</v>
      </c>
      <c r="W419" s="18">
        <f t="shared" si="376"/>
        <v>994922</v>
      </c>
    </row>
    <row r="420" spans="1:23" ht="110.25" x14ac:dyDescent="0.25">
      <c r="A420" s="3" t="s">
        <v>23</v>
      </c>
      <c r="B420" s="8" t="s">
        <v>167</v>
      </c>
      <c r="C420" s="9" t="s">
        <v>19</v>
      </c>
      <c r="D420" s="9" t="s">
        <v>84</v>
      </c>
      <c r="E420" s="9" t="s">
        <v>306</v>
      </c>
      <c r="F420" s="8">
        <v>100</v>
      </c>
      <c r="G420" s="19">
        <f>G421</f>
        <v>994922</v>
      </c>
      <c r="H420" s="19">
        <f>H421</f>
        <v>0</v>
      </c>
      <c r="I420" s="17">
        <f t="shared" si="372"/>
        <v>994922</v>
      </c>
      <c r="J420" s="19">
        <f>J421</f>
        <v>0</v>
      </c>
      <c r="K420" s="17">
        <f t="shared" si="355"/>
        <v>994922</v>
      </c>
      <c r="L420" s="19">
        <f>L421</f>
        <v>0</v>
      </c>
      <c r="M420" s="17">
        <f t="shared" si="346"/>
        <v>994922</v>
      </c>
      <c r="N420" s="19">
        <f>N421</f>
        <v>0</v>
      </c>
      <c r="O420" s="17">
        <f t="shared" si="347"/>
        <v>994922</v>
      </c>
      <c r="P420" s="19">
        <f t="shared" ref="P420:S420" si="427">P421</f>
        <v>994922</v>
      </c>
      <c r="Q420" s="19">
        <f t="shared" si="427"/>
        <v>0</v>
      </c>
      <c r="R420" s="16">
        <f t="shared" si="359"/>
        <v>994922</v>
      </c>
      <c r="S420" s="19">
        <f t="shared" si="427"/>
        <v>0</v>
      </c>
      <c r="T420" s="16">
        <f t="shared" si="379"/>
        <v>994922</v>
      </c>
      <c r="U420" s="16">
        <f t="shared" ref="U420" si="428">U421</f>
        <v>994922</v>
      </c>
      <c r="V420" s="19"/>
      <c r="W420" s="18">
        <f t="shared" si="376"/>
        <v>994922</v>
      </c>
    </row>
    <row r="421" spans="1:23" ht="47.25" x14ac:dyDescent="0.25">
      <c r="A421" s="10" t="s">
        <v>24</v>
      </c>
      <c r="B421" s="8" t="s">
        <v>167</v>
      </c>
      <c r="C421" s="9" t="s">
        <v>19</v>
      </c>
      <c r="D421" s="9" t="s">
        <v>84</v>
      </c>
      <c r="E421" s="9" t="s">
        <v>306</v>
      </c>
      <c r="F421" s="8" t="s">
        <v>25</v>
      </c>
      <c r="G421" s="19">
        <v>994922</v>
      </c>
      <c r="H421" s="19"/>
      <c r="I421" s="17">
        <f t="shared" si="372"/>
        <v>994922</v>
      </c>
      <c r="J421" s="19"/>
      <c r="K421" s="17">
        <f t="shared" si="355"/>
        <v>994922</v>
      </c>
      <c r="L421" s="19"/>
      <c r="M421" s="17">
        <f t="shared" ref="M421:M425" si="429">K421+L421</f>
        <v>994922</v>
      </c>
      <c r="N421" s="19"/>
      <c r="O421" s="17">
        <f t="shared" ref="O421:O425" si="430">M421+N421</f>
        <v>994922</v>
      </c>
      <c r="P421" s="19">
        <v>994922</v>
      </c>
      <c r="Q421" s="19"/>
      <c r="R421" s="16">
        <f t="shared" si="359"/>
        <v>994922</v>
      </c>
      <c r="S421" s="19"/>
      <c r="T421" s="16">
        <f t="shared" si="379"/>
        <v>994922</v>
      </c>
      <c r="U421" s="16">
        <v>994922</v>
      </c>
      <c r="V421" s="19">
        <v>994922</v>
      </c>
      <c r="W421" s="18">
        <f t="shared" si="376"/>
        <v>1989844</v>
      </c>
    </row>
    <row r="422" spans="1:23" ht="31.5" x14ac:dyDescent="0.25">
      <c r="A422" s="10" t="s">
        <v>32</v>
      </c>
      <c r="B422" s="8" t="s">
        <v>167</v>
      </c>
      <c r="C422" s="9" t="s">
        <v>19</v>
      </c>
      <c r="D422" s="9" t="s">
        <v>84</v>
      </c>
      <c r="E422" s="9" t="s">
        <v>206</v>
      </c>
      <c r="F422" s="8"/>
      <c r="G422" s="19">
        <f>G423</f>
        <v>1000</v>
      </c>
      <c r="H422" s="19">
        <f>H423</f>
        <v>0</v>
      </c>
      <c r="I422" s="17">
        <f t="shared" si="372"/>
        <v>1000</v>
      </c>
      <c r="J422" s="19">
        <f>J423</f>
        <v>0</v>
      </c>
      <c r="K422" s="17">
        <f t="shared" si="355"/>
        <v>1000</v>
      </c>
      <c r="L422" s="19">
        <f>L423</f>
        <v>0</v>
      </c>
      <c r="M422" s="17">
        <f t="shared" si="429"/>
        <v>1000</v>
      </c>
      <c r="N422" s="19">
        <f>N423</f>
        <v>0</v>
      </c>
      <c r="O422" s="17">
        <f t="shared" si="430"/>
        <v>1000</v>
      </c>
      <c r="P422" s="19">
        <f t="shared" ref="P422:S423" si="431">P423</f>
        <v>1000</v>
      </c>
      <c r="Q422" s="19">
        <f t="shared" si="431"/>
        <v>0</v>
      </c>
      <c r="R422" s="16">
        <f t="shared" si="359"/>
        <v>1000</v>
      </c>
      <c r="S422" s="19">
        <f t="shared" si="431"/>
        <v>0</v>
      </c>
      <c r="T422" s="16">
        <f t="shared" si="379"/>
        <v>1000</v>
      </c>
      <c r="U422" s="16">
        <f t="shared" ref="U422:V423" si="432">U423</f>
        <v>1000</v>
      </c>
      <c r="V422" s="19">
        <f t="shared" si="432"/>
        <v>0</v>
      </c>
      <c r="W422" s="18">
        <f t="shared" si="376"/>
        <v>1000</v>
      </c>
    </row>
    <row r="423" spans="1:23" ht="15.75" x14ac:dyDescent="0.25">
      <c r="A423" s="3" t="s">
        <v>33</v>
      </c>
      <c r="B423" s="12" t="s">
        <v>167</v>
      </c>
      <c r="C423" s="13" t="s">
        <v>19</v>
      </c>
      <c r="D423" s="13" t="s">
        <v>84</v>
      </c>
      <c r="E423" s="13" t="s">
        <v>206</v>
      </c>
      <c r="F423" s="8">
        <v>800</v>
      </c>
      <c r="G423" s="19">
        <f>G424</f>
        <v>1000</v>
      </c>
      <c r="H423" s="19">
        <f>H424</f>
        <v>0</v>
      </c>
      <c r="I423" s="17">
        <f t="shared" si="372"/>
        <v>1000</v>
      </c>
      <c r="J423" s="19">
        <f>J424</f>
        <v>0</v>
      </c>
      <c r="K423" s="17">
        <f t="shared" ref="K423:K425" si="433">I423+J423</f>
        <v>1000</v>
      </c>
      <c r="L423" s="19">
        <f>L424</f>
        <v>0</v>
      </c>
      <c r="M423" s="17">
        <f t="shared" si="429"/>
        <v>1000</v>
      </c>
      <c r="N423" s="19">
        <f>N424</f>
        <v>0</v>
      </c>
      <c r="O423" s="17">
        <f t="shared" si="430"/>
        <v>1000</v>
      </c>
      <c r="P423" s="19">
        <f t="shared" si="431"/>
        <v>1000</v>
      </c>
      <c r="Q423" s="19">
        <f t="shared" si="431"/>
        <v>0</v>
      </c>
      <c r="R423" s="16">
        <f t="shared" si="359"/>
        <v>1000</v>
      </c>
      <c r="S423" s="19">
        <f t="shared" si="431"/>
        <v>0</v>
      </c>
      <c r="T423" s="16">
        <f t="shared" si="379"/>
        <v>1000</v>
      </c>
      <c r="U423" s="16">
        <f t="shared" si="432"/>
        <v>1000</v>
      </c>
      <c r="V423" s="19">
        <f t="shared" si="432"/>
        <v>0</v>
      </c>
      <c r="W423" s="18">
        <f t="shared" si="376"/>
        <v>1000</v>
      </c>
    </row>
    <row r="424" spans="1:23" ht="31.5" x14ac:dyDescent="0.25">
      <c r="A424" s="14" t="s">
        <v>34</v>
      </c>
      <c r="B424" s="12" t="s">
        <v>167</v>
      </c>
      <c r="C424" s="13" t="s">
        <v>19</v>
      </c>
      <c r="D424" s="13" t="s">
        <v>84</v>
      </c>
      <c r="E424" s="13" t="s">
        <v>206</v>
      </c>
      <c r="F424" s="12" t="s">
        <v>35</v>
      </c>
      <c r="G424" s="20">
        <v>1000</v>
      </c>
      <c r="H424" s="20"/>
      <c r="I424" s="17">
        <f t="shared" si="372"/>
        <v>1000</v>
      </c>
      <c r="J424" s="20"/>
      <c r="K424" s="17">
        <f t="shared" si="433"/>
        <v>1000</v>
      </c>
      <c r="L424" s="20"/>
      <c r="M424" s="17">
        <f t="shared" si="429"/>
        <v>1000</v>
      </c>
      <c r="N424" s="20"/>
      <c r="O424" s="17">
        <f t="shared" si="430"/>
        <v>1000</v>
      </c>
      <c r="P424" s="20">
        <v>1000</v>
      </c>
      <c r="Q424" s="20"/>
      <c r="R424" s="16">
        <f t="shared" si="359"/>
        <v>1000</v>
      </c>
      <c r="S424" s="20"/>
      <c r="T424" s="16">
        <f t="shared" si="379"/>
        <v>1000</v>
      </c>
      <c r="U424" s="23">
        <v>1000</v>
      </c>
      <c r="V424" s="20"/>
      <c r="W424" s="18">
        <f t="shared" si="376"/>
        <v>1000</v>
      </c>
    </row>
    <row r="425" spans="1:23" ht="15.75" x14ac:dyDescent="0.25">
      <c r="A425" s="15" t="s">
        <v>13</v>
      </c>
      <c r="B425" s="15"/>
      <c r="C425" s="15"/>
      <c r="D425" s="15"/>
      <c r="E425" s="15"/>
      <c r="F425" s="15"/>
      <c r="G425" s="21">
        <f>G8+G23+G126+G152+G185+G411</f>
        <v>607644175.16000009</v>
      </c>
      <c r="H425" s="21">
        <f>H8+H23+H126+H152+H185+H411</f>
        <v>59697796.959999993</v>
      </c>
      <c r="I425" s="17">
        <f t="shared" si="372"/>
        <v>667341972.12000012</v>
      </c>
      <c r="J425" s="21">
        <f>J8+J23+J126+J152+J185+J411</f>
        <v>18659335.359999999</v>
      </c>
      <c r="K425" s="17">
        <f t="shared" si="433"/>
        <v>686001307.48000014</v>
      </c>
      <c r="L425" s="21">
        <f>L8+L23+L126+L152+L185+L411</f>
        <v>9755550</v>
      </c>
      <c r="M425" s="17">
        <f t="shared" si="429"/>
        <v>695756857.48000014</v>
      </c>
      <c r="N425" s="21">
        <f>N8+N23+N126+N152+N185+N411</f>
        <v>2793354</v>
      </c>
      <c r="O425" s="17">
        <f t="shared" si="430"/>
        <v>698550211.48000014</v>
      </c>
      <c r="P425" s="21">
        <f>P8+P23+P126+P152+P185+P411</f>
        <v>510140427.60000002</v>
      </c>
      <c r="Q425" s="21">
        <f>Q8+Q23+Q126+Q152+Q185+Q411</f>
        <v>21415851.07</v>
      </c>
      <c r="R425" s="16">
        <f t="shared" si="359"/>
        <v>531556278.67000002</v>
      </c>
      <c r="S425" s="21">
        <f>S8+S23+S126+S152+S185+S411</f>
        <v>0</v>
      </c>
      <c r="T425" s="16">
        <f t="shared" si="379"/>
        <v>531556278.67000002</v>
      </c>
      <c r="U425" s="24">
        <f>U8+U23+U126+U152+U185+U411</f>
        <v>503402899.60000002</v>
      </c>
      <c r="V425" s="21">
        <f>V8+V23+V126+V152+V185+V411</f>
        <v>0</v>
      </c>
      <c r="W425" s="18">
        <f t="shared" si="376"/>
        <v>503402899.60000002</v>
      </c>
    </row>
  </sheetData>
  <customSheetViews>
    <customSheetView guid="{3B1C2CD5-4888-4777-8636-9CDC6C81A12F}" scale="80" showPageBreaks="1" fitToPage="1" printArea="1" hiddenRows="1" hiddenColumns="1" topLeftCell="A157">
      <selection activeCell="N167" sqref="N167"/>
      <pageMargins left="0.39370078740157483" right="0.39370078740157483" top="0.45" bottom="0.51181102362204722" header="0.31496062992125984" footer="0.31496062992125984"/>
      <pageSetup paperSize="9" scale="44" fitToHeight="0" orientation="landscape" r:id="rId1"/>
      <headerFooter>
        <oddHeader>&amp;C&amp;P</oddHeader>
      </headerFooter>
    </customSheetView>
    <customSheetView guid="{2157FBDA-68A6-457D-A502-D7188697C2A3}" scale="80" showPageBreaks="1" fitToPage="1" printArea="1" hiddenRows="1">
      <pageMargins left="0.39370078740157483" right="0.39370078740157483" top="0.45" bottom="0.51181102362204722" header="0.31496062992125984" footer="0.31496062992125984"/>
      <pageSetup paperSize="9" scale="52" fitToHeight="0" orientation="landscape" r:id="rId2"/>
      <headerFooter>
        <oddHeader>&amp;C&amp;P</oddHeader>
      </headerFooter>
    </customSheetView>
    <customSheetView guid="{1357A8DF-E6A7-407A-AB55-658D9E318661}" scale="80" showPageBreaks="1" fitToPage="1" printArea="1" hiddenRows="1">
      <selection activeCell="K245" sqref="K245"/>
      <pageMargins left="0.39370078740157483" right="0.39370078740157483" top="0.45" bottom="0.51181102362204722" header="0.31496062992125984" footer="0.31496062992125984"/>
      <pageSetup paperSize="9" scale="52" fitToHeight="0" orientation="landscape" r:id="rId3"/>
      <headerFooter>
        <oddHeader>&amp;C&amp;P</oddHeader>
      </headerFooter>
    </customSheetView>
  </customSheetViews>
  <mergeCells count="3">
    <mergeCell ref="A4:W4"/>
    <mergeCell ref="A5:W5"/>
    <mergeCell ref="A3:W3"/>
  </mergeCells>
  <phoneticPr fontId="7" type="noConversion"/>
  <pageMargins left="0.39370078740157483" right="0.39370078740157483" top="0.45" bottom="0.51181102362204722" header="0.31496062992125984" footer="0.31496062992125984"/>
  <pageSetup paperSize="9" scale="44" fitToHeight="0" orientation="landscape" r:id="rId4"/>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Расходы</vt:lpstr>
      <vt:lpstr>Расходы!Заголовки_для_печати</vt:lpstr>
      <vt:lpstr>Расходы!Область_печати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AdminsPK</cp:lastModifiedBy>
  <cp:lastPrinted>2022-08-12T08:56:28Z</cp:lastPrinted>
  <dcterms:created xsi:type="dcterms:W3CDTF">2006-09-16T00:00:00Z</dcterms:created>
  <dcterms:modified xsi:type="dcterms:W3CDTF">2022-08-12T08:56:46Z</dcterms:modified>
</cp:coreProperties>
</file>